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https://goodagriculture.sharepoint.com/sites/GoodAgriculture/Shared Documents/General/Education Materials/"/>
    </mc:Choice>
  </mc:AlternateContent>
  <xr:revisionPtr revIDLastSave="4381" documentId="8_{ABA031B7-5E15-466E-B575-C6CDFE094DF2}" xr6:coauthVersionLast="47" xr6:coauthVersionMax="47" xr10:uidLastSave="{19C36405-69BA-B642-8BF1-DF21B4205806}"/>
  <bookViews>
    <workbookView xWindow="0" yWindow="460" windowWidth="33920" windowHeight="21140" xr2:uid="{AA41CD18-5899-448F-8C79-843A5D8850AB}"/>
  </bookViews>
  <sheets>
    <sheet name="Instructions" sheetId="2" r:id="rId1"/>
    <sheet name="Assets" sheetId="5" r:id="rId2"/>
    <sheet name="Liabilities" sheetId="12" r:id="rId3"/>
    <sheet name="Transactions" sheetId="1" r:id="rId4"/>
    <sheet name="Income Statement" sheetId="4" r:id="rId5"/>
    <sheet name="Income by Enterprise" sheetId="6" r:id="rId6"/>
    <sheet name="Cash Flow" sheetId="7" r:id="rId7"/>
    <sheet name="Balance Sheet" sheetId="9" r:id="rId8"/>
    <sheet name="Categorization" sheetId="3" r:id="rId9"/>
    <sheet name="Allocation" sheetId="11" r:id="rId10"/>
  </sheets>
  <definedNames>
    <definedName name="_xlnm._FilterDatabase" localSheetId="3" hidden="1">Transactions!$A$8:$H$2007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7" l="1"/>
  <c r="F17" i="7"/>
  <c r="G17" i="7"/>
  <c r="H17" i="7"/>
  <c r="I17" i="7"/>
  <c r="J17" i="7"/>
  <c r="K17" i="7"/>
  <c r="L17" i="7"/>
  <c r="M17" i="7"/>
  <c r="N17" i="7"/>
  <c r="O17" i="7"/>
  <c r="P17" i="7"/>
  <c r="E18" i="7"/>
  <c r="F18" i="7"/>
  <c r="G18" i="7"/>
  <c r="H18" i="7"/>
  <c r="I18" i="7"/>
  <c r="J18" i="7"/>
  <c r="K18" i="7"/>
  <c r="L18" i="7"/>
  <c r="M18" i="7"/>
  <c r="N18" i="7"/>
  <c r="O18" i="7"/>
  <c r="P18" i="7"/>
  <c r="E19" i="7"/>
  <c r="F19" i="7"/>
  <c r="G19" i="7"/>
  <c r="H19" i="7"/>
  <c r="I19" i="7"/>
  <c r="J19" i="7"/>
  <c r="K19" i="7"/>
  <c r="L19" i="7"/>
  <c r="M19" i="7"/>
  <c r="N19" i="7"/>
  <c r="O19" i="7"/>
  <c r="P19" i="7"/>
  <c r="F16" i="7"/>
  <c r="G16" i="7"/>
  <c r="H16" i="7"/>
  <c r="I16" i="7"/>
  <c r="J16" i="7"/>
  <c r="K16" i="7"/>
  <c r="L16" i="7"/>
  <c r="M16" i="7"/>
  <c r="N16" i="7"/>
  <c r="O16" i="7"/>
  <c r="P16" i="7"/>
  <c r="E16" i="7"/>
  <c r="F15" i="7"/>
  <c r="G15" i="7"/>
  <c r="H15" i="7"/>
  <c r="I15" i="7"/>
  <c r="J15" i="7"/>
  <c r="K15" i="7"/>
  <c r="L15" i="7"/>
  <c r="M15" i="7"/>
  <c r="N15" i="7"/>
  <c r="O15" i="7"/>
  <c r="P15" i="7"/>
  <c r="E15" i="7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E14" i="7"/>
  <c r="A80" i="1"/>
  <c r="B22" i="7"/>
  <c r="I22" i="7" s="1"/>
  <c r="B23" i="7"/>
  <c r="F23" i="7" s="1"/>
  <c r="B24" i="7"/>
  <c r="B21" i="7"/>
  <c r="I21" i="7" s="1"/>
  <c r="H22" i="7"/>
  <c r="P22" i="7"/>
  <c r="M23" i="7"/>
  <c r="O23" i="7"/>
  <c r="J24" i="7"/>
  <c r="L24" i="7"/>
  <c r="C34" i="7"/>
  <c r="F19" i="5"/>
  <c r="F20" i="5"/>
  <c r="C21" i="5"/>
  <c r="F21" i="5" s="1"/>
  <c r="C22" i="5"/>
  <c r="G22" i="5" s="1"/>
  <c r="C30" i="5"/>
  <c r="C9" i="9" s="1"/>
  <c r="C20" i="5"/>
  <c r="G20" i="5" s="1"/>
  <c r="C19" i="5"/>
  <c r="F10" i="5"/>
  <c r="G10" i="5"/>
  <c r="F20" i="9"/>
  <c r="F22" i="9" s="1"/>
  <c r="F15" i="9"/>
  <c r="F17" i="9" s="1"/>
  <c r="F21" i="9"/>
  <c r="G33" i="5"/>
  <c r="D38" i="5"/>
  <c r="C21" i="9" s="1"/>
  <c r="C38" i="5"/>
  <c r="C16" i="5"/>
  <c r="C10" i="7"/>
  <c r="C11" i="7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A238" i="1"/>
  <c r="D27" i="12"/>
  <c r="F10" i="9"/>
  <c r="D44" i="3"/>
  <c r="D45" i="3"/>
  <c r="D46" i="3"/>
  <c r="D39" i="3"/>
  <c r="D40" i="3"/>
  <c r="B16" i="7" s="1"/>
  <c r="D41" i="3"/>
  <c r="D42" i="3"/>
  <c r="D38" i="3"/>
  <c r="B14" i="7" s="1"/>
  <c r="D43" i="3"/>
  <c r="D26" i="12"/>
  <c r="D25" i="12"/>
  <c r="D24" i="12"/>
  <c r="G4" i="5"/>
  <c r="B10" i="7"/>
  <c r="B11" i="7"/>
  <c r="B9" i="7"/>
  <c r="B19" i="7"/>
  <c r="B15" i="7"/>
  <c r="B18" i="7"/>
  <c r="H15" i="12"/>
  <c r="I15" i="12"/>
  <c r="J15" i="12" s="1"/>
  <c r="H16" i="12"/>
  <c r="I16" i="12"/>
  <c r="K16" i="12" s="1"/>
  <c r="H17" i="12"/>
  <c r="I17" i="12"/>
  <c r="J17" i="12" s="1"/>
  <c r="E18" i="12"/>
  <c r="D18" i="12"/>
  <c r="F18" i="12" s="1"/>
  <c r="G18" i="12"/>
  <c r="I14" i="12"/>
  <c r="K14" i="12" s="1"/>
  <c r="H14" i="12"/>
  <c r="G10" i="12"/>
  <c r="G40" i="12"/>
  <c r="E10" i="12"/>
  <c r="E40" i="12"/>
  <c r="D10" i="12"/>
  <c r="F10" i="12" s="1"/>
  <c r="I5" i="12"/>
  <c r="J5" i="12" s="1"/>
  <c r="I6" i="12"/>
  <c r="K6" i="12" s="1"/>
  <c r="I7" i="12"/>
  <c r="K7" i="12" s="1"/>
  <c r="I8" i="12"/>
  <c r="J8" i="12" s="1"/>
  <c r="I9" i="12"/>
  <c r="J9" i="12" s="1"/>
  <c r="I31" i="12"/>
  <c r="J31" i="12" s="1"/>
  <c r="I32" i="12"/>
  <c r="J32" i="12" s="1"/>
  <c r="I33" i="12"/>
  <c r="J33" i="12" s="1"/>
  <c r="I34" i="12"/>
  <c r="J34" i="12" s="1"/>
  <c r="I35" i="12"/>
  <c r="J35" i="12" s="1"/>
  <c r="I36" i="12"/>
  <c r="K36" i="12" s="1"/>
  <c r="I37" i="12"/>
  <c r="J37" i="12" s="1"/>
  <c r="I38" i="12"/>
  <c r="J38" i="12" s="1"/>
  <c r="I39" i="12"/>
  <c r="J39" i="12" s="1"/>
  <c r="H34" i="12"/>
  <c r="H35" i="12"/>
  <c r="H36" i="12"/>
  <c r="H37" i="12"/>
  <c r="H38" i="12"/>
  <c r="H39" i="12"/>
  <c r="H31" i="12"/>
  <c r="D40" i="12"/>
  <c r="F40" i="12" s="1"/>
  <c r="H32" i="12"/>
  <c r="H33" i="12"/>
  <c r="H6" i="12"/>
  <c r="H7" i="12"/>
  <c r="H8" i="12"/>
  <c r="H9" i="12"/>
  <c r="H5" i="12"/>
  <c r="B49" i="6"/>
  <c r="I9" i="1"/>
  <c r="C8" i="6"/>
  <c r="C18" i="6"/>
  <c r="C42" i="6"/>
  <c r="C48" i="6"/>
  <c r="B8" i="6"/>
  <c r="B9" i="6"/>
  <c r="B10" i="6"/>
  <c r="B11" i="6"/>
  <c r="B12" i="6"/>
  <c r="B13" i="6"/>
  <c r="B14" i="6"/>
  <c r="B15" i="6"/>
  <c r="B16" i="6"/>
  <c r="B18" i="6"/>
  <c r="B19" i="6"/>
  <c r="B20" i="6"/>
  <c r="B48" i="6"/>
  <c r="B50" i="6"/>
  <c r="B51" i="6"/>
  <c r="B52" i="6"/>
  <c r="B53" i="6"/>
  <c r="B54" i="6"/>
  <c r="C3" i="6"/>
  <c r="F3" i="6"/>
  <c r="G3" i="6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B4" i="6"/>
  <c r="A223" i="1"/>
  <c r="A74" i="1"/>
  <c r="A240" i="1"/>
  <c r="A40" i="1"/>
  <c r="A52" i="1"/>
  <c r="A38" i="1"/>
  <c r="A192" i="1"/>
  <c r="A130" i="1"/>
  <c r="A175" i="1"/>
  <c r="A113" i="1"/>
  <c r="A123" i="1"/>
  <c r="A178" i="1"/>
  <c r="A41" i="1"/>
  <c r="A75" i="1"/>
  <c r="A117" i="1"/>
  <c r="A204" i="1"/>
  <c r="A224" i="1"/>
  <c r="A9" i="1"/>
  <c r="K24" i="7" s="1"/>
  <c r="A53" i="1"/>
  <c r="A114" i="1"/>
  <c r="A153" i="1"/>
  <c r="A255" i="1"/>
  <c r="A35" i="1"/>
  <c r="A33" i="1"/>
  <c r="A34" i="1"/>
  <c r="A32" i="1"/>
  <c r="A237" i="1"/>
  <c r="A31" i="1"/>
  <c r="A221" i="1"/>
  <c r="A222" i="1"/>
  <c r="A241" i="1"/>
  <c r="A149" i="1"/>
  <c r="A154" i="1"/>
  <c r="A147" i="1"/>
  <c r="A124" i="1"/>
  <c r="A39" i="1"/>
  <c r="A37" i="1"/>
  <c r="A118" i="1"/>
  <c r="A156" i="1"/>
  <c r="A173" i="1"/>
  <c r="A125" i="1"/>
  <c r="A19" i="1"/>
  <c r="A150" i="1"/>
  <c r="A42" i="1"/>
  <c r="A205" i="1"/>
  <c r="A225" i="1"/>
  <c r="A193" i="1"/>
  <c r="A76" i="1"/>
  <c r="A256" i="1"/>
  <c r="A245" i="1"/>
  <c r="A239" i="1"/>
  <c r="A148" i="1"/>
  <c r="A64" i="1"/>
  <c r="A54" i="1"/>
  <c r="A157" i="1"/>
  <c r="A155" i="1"/>
  <c r="A151" i="1"/>
  <c r="A174" i="1"/>
  <c r="A158" i="1"/>
  <c r="A266" i="1"/>
  <c r="A185" i="1"/>
  <c r="A119" i="1"/>
  <c r="A115" i="1"/>
  <c r="A126" i="1"/>
  <c r="A120" i="1"/>
  <c r="A127" i="1"/>
  <c r="A116" i="1"/>
  <c r="A128" i="1"/>
  <c r="A121" i="1"/>
  <c r="A27" i="1"/>
  <c r="A11" i="1"/>
  <c r="A23" i="1"/>
  <c r="A246" i="1"/>
  <c r="A43" i="1"/>
  <c r="A65" i="1"/>
  <c r="A206" i="1"/>
  <c r="A55" i="1"/>
  <c r="A226" i="1"/>
  <c r="A194" i="1"/>
  <c r="A77" i="1"/>
  <c r="A257" i="1"/>
  <c r="A159" i="1"/>
  <c r="A122" i="1"/>
  <c r="A152" i="1"/>
  <c r="A160" i="1"/>
  <c r="A242" i="1"/>
  <c r="A186" i="1"/>
  <c r="A187" i="1"/>
  <c r="A188" i="1"/>
  <c r="A189" i="1"/>
  <c r="A191" i="1"/>
  <c r="A129" i="1"/>
  <c r="A190" i="1"/>
  <c r="A15" i="1"/>
  <c r="A16" i="1"/>
  <c r="A28" i="1"/>
  <c r="A12" i="1"/>
  <c r="A179" i="1"/>
  <c r="A176" i="1"/>
  <c r="A247" i="1"/>
  <c r="A44" i="1"/>
  <c r="A66" i="1"/>
  <c r="A207" i="1"/>
  <c r="A195" i="1"/>
  <c r="A258" i="1"/>
  <c r="A78" i="1"/>
  <c r="A56" i="1"/>
  <c r="A227" i="1"/>
  <c r="H21" i="7" s="1"/>
  <c r="A86" i="1"/>
  <c r="A177" i="1"/>
  <c r="A180" i="1"/>
  <c r="A87" i="1"/>
  <c r="A88" i="1"/>
  <c r="A181" i="1"/>
  <c r="A89" i="1"/>
  <c r="A182" i="1"/>
  <c r="A131" i="1"/>
  <c r="A24" i="1"/>
  <c r="A25" i="1"/>
  <c r="A29" i="1"/>
  <c r="A13" i="1"/>
  <c r="A208" i="1"/>
  <c r="A228" i="1"/>
  <c r="A196" i="1"/>
  <c r="A79" i="1"/>
  <c r="A248" i="1"/>
  <c r="A45" i="1"/>
  <c r="A259" i="1"/>
  <c r="A67" i="1"/>
  <c r="A36" i="1"/>
  <c r="A57" i="1"/>
  <c r="A243" i="1"/>
  <c r="A235" i="1"/>
  <c r="A132" i="1"/>
  <c r="A183" i="1"/>
  <c r="A133" i="1"/>
  <c r="A161" i="1"/>
  <c r="A90" i="1"/>
  <c r="A184" i="1"/>
  <c r="A91" i="1"/>
  <c r="A101" i="1"/>
  <c r="A21" i="1"/>
  <c r="A22" i="1"/>
  <c r="A30" i="1"/>
  <c r="A14" i="1"/>
  <c r="A209" i="1"/>
  <c r="A229" i="1"/>
  <c r="A197" i="1"/>
  <c r="A249" i="1"/>
  <c r="A46" i="1"/>
  <c r="A260" i="1"/>
  <c r="A68" i="1"/>
  <c r="A58" i="1"/>
  <c r="A134" i="1"/>
  <c r="A135" i="1"/>
  <c r="A107" i="1"/>
  <c r="A102" i="1"/>
  <c r="A136" i="1"/>
  <c r="A145" i="1"/>
  <c r="A108" i="1"/>
  <c r="A92" i="1"/>
  <c r="A103" i="1"/>
  <c r="A171" i="1"/>
  <c r="A93" i="1"/>
  <c r="A10" i="1"/>
  <c r="A20" i="1"/>
  <c r="A210" i="1"/>
  <c r="A230" i="1"/>
  <c r="A198" i="1"/>
  <c r="A81" i="1"/>
  <c r="A250" i="1"/>
  <c r="A109" i="1"/>
  <c r="A104" i="1"/>
  <c r="A47" i="1"/>
  <c r="A261" i="1"/>
  <c r="A69" i="1"/>
  <c r="A59" i="1"/>
  <c r="A110" i="1"/>
  <c r="A162" i="1"/>
  <c r="A111" i="1"/>
  <c r="A105" i="1"/>
  <c r="A94" i="1"/>
  <c r="A106" i="1"/>
  <c r="A112" i="1"/>
  <c r="A146" i="1"/>
  <c r="A137" i="1"/>
  <c r="A138" i="1"/>
  <c r="A139" i="1"/>
  <c r="A18" i="1"/>
  <c r="A17" i="1"/>
  <c r="A70" i="1"/>
  <c r="A211" i="1"/>
  <c r="A231" i="1"/>
  <c r="A199" i="1"/>
  <c r="A82" i="1"/>
  <c r="A251" i="1"/>
  <c r="A262" i="1"/>
  <c r="A48" i="1"/>
  <c r="A60" i="1"/>
  <c r="A140" i="1"/>
  <c r="A172" i="1"/>
  <c r="A95" i="1"/>
  <c r="A141" i="1"/>
  <c r="A96" i="1"/>
  <c r="A97" i="1"/>
  <c r="A98" i="1"/>
  <c r="A26" i="1"/>
  <c r="A83" i="1"/>
  <c r="A212" i="1"/>
  <c r="A232" i="1"/>
  <c r="A200" i="1"/>
  <c r="A252" i="1"/>
  <c r="A163" i="1"/>
  <c r="A49" i="1"/>
  <c r="A263" i="1"/>
  <c r="A71" i="1"/>
  <c r="A61" i="1"/>
  <c r="A164" i="1"/>
  <c r="A165" i="1"/>
  <c r="A166" i="1"/>
  <c r="A142" i="1"/>
  <c r="A84" i="1"/>
  <c r="A72" i="1"/>
  <c r="A213" i="1"/>
  <c r="A233" i="1"/>
  <c r="A201" i="1"/>
  <c r="A253" i="1"/>
  <c r="A264" i="1"/>
  <c r="A50" i="1"/>
  <c r="A62" i="1"/>
  <c r="A236" i="1"/>
  <c r="A167" i="1"/>
  <c r="A168" i="1"/>
  <c r="A169" i="1"/>
  <c r="A99" i="1"/>
  <c r="A265" i="1"/>
  <c r="A73" i="1"/>
  <c r="A214" i="1"/>
  <c r="A234" i="1"/>
  <c r="A202" i="1"/>
  <c r="A85" i="1"/>
  <c r="A254" i="1"/>
  <c r="A51" i="1"/>
  <c r="A63" i="1"/>
  <c r="A170" i="1"/>
  <c r="A143" i="1"/>
  <c r="A100" i="1"/>
  <c r="A144" i="1"/>
  <c r="A215" i="1"/>
  <c r="A216" i="1"/>
  <c r="A217" i="1"/>
  <c r="A218" i="1"/>
  <c r="A219" i="1"/>
  <c r="A220" i="1"/>
  <c r="A244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P21" i="7" l="1"/>
  <c r="L14" i="7"/>
  <c r="I24" i="7"/>
  <c r="L23" i="7"/>
  <c r="O22" i="7"/>
  <c r="G22" i="7"/>
  <c r="O21" i="7"/>
  <c r="G21" i="7"/>
  <c r="K14" i="7"/>
  <c r="P24" i="7"/>
  <c r="H24" i="7"/>
  <c r="K23" i="7"/>
  <c r="N22" i="7"/>
  <c r="F22" i="7"/>
  <c r="N21" i="7"/>
  <c r="F21" i="7"/>
  <c r="J14" i="7"/>
  <c r="O24" i="7"/>
  <c r="G24" i="7"/>
  <c r="J23" i="7"/>
  <c r="M22" i="7"/>
  <c r="M21" i="7"/>
  <c r="E21" i="7"/>
  <c r="I14" i="7"/>
  <c r="N24" i="7"/>
  <c r="F24" i="7"/>
  <c r="I23" i="7"/>
  <c r="L22" i="7"/>
  <c r="L21" i="7"/>
  <c r="P14" i="7"/>
  <c r="H14" i="7"/>
  <c r="M24" i="7"/>
  <c r="P23" i="7"/>
  <c r="H23" i="7"/>
  <c r="K22" i="7"/>
  <c r="K21" i="7"/>
  <c r="O14" i="7"/>
  <c r="G14" i="7"/>
  <c r="G23" i="7"/>
  <c r="J22" i="7"/>
  <c r="J21" i="7"/>
  <c r="N14" i="7"/>
  <c r="F14" i="7"/>
  <c r="E24" i="7"/>
  <c r="N23" i="7"/>
  <c r="M14" i="7"/>
  <c r="F22" i="5"/>
  <c r="C23" i="5"/>
  <c r="G21" i="5"/>
  <c r="G19" i="5"/>
  <c r="G23" i="5" s="1"/>
  <c r="C16" i="9" s="1"/>
  <c r="F23" i="5"/>
  <c r="F11" i="9"/>
  <c r="K15" i="12"/>
  <c r="K17" i="12"/>
  <c r="L17" i="12" s="1"/>
  <c r="I18" i="12"/>
  <c r="L15" i="12"/>
  <c r="B17" i="7"/>
  <c r="E23" i="7"/>
  <c r="H18" i="12"/>
  <c r="F9" i="9" s="1"/>
  <c r="L16" i="12"/>
  <c r="J16" i="12"/>
  <c r="L14" i="12"/>
  <c r="J14" i="12"/>
  <c r="K32" i="12"/>
  <c r="L32" i="12" s="1"/>
  <c r="K5" i="12"/>
  <c r="L5" i="12" s="1"/>
  <c r="K39" i="12"/>
  <c r="L39" i="12" s="1"/>
  <c r="K38" i="12"/>
  <c r="L38" i="12" s="1"/>
  <c r="K37" i="12"/>
  <c r="L37" i="12" s="1"/>
  <c r="L6" i="12"/>
  <c r="L36" i="12"/>
  <c r="K35" i="12"/>
  <c r="L35" i="12" s="1"/>
  <c r="K34" i="12"/>
  <c r="K9" i="12"/>
  <c r="L9" i="12" s="1"/>
  <c r="H10" i="12"/>
  <c r="F8" i="9" s="1"/>
  <c r="K8" i="12"/>
  <c r="L8" i="12" s="1"/>
  <c r="L7" i="12"/>
  <c r="I10" i="12"/>
  <c r="I40" i="12"/>
  <c r="K33" i="12"/>
  <c r="L33" i="12" s="1"/>
  <c r="J7" i="12"/>
  <c r="J6" i="12"/>
  <c r="K31" i="12"/>
  <c r="L31" i="12" s="1"/>
  <c r="H40" i="12"/>
  <c r="J36" i="12"/>
  <c r="J40" i="12" s="1"/>
  <c r="C21" i="7" l="1"/>
  <c r="C24" i="7"/>
  <c r="E22" i="7"/>
  <c r="C22" i="7" s="1"/>
  <c r="C23" i="7"/>
  <c r="O12" i="4"/>
  <c r="N13" i="4"/>
  <c r="M15" i="4"/>
  <c r="M10" i="4"/>
  <c r="J10" i="4"/>
  <c r="M13" i="4"/>
  <c r="E14" i="4"/>
  <c r="J18" i="12"/>
  <c r="J10" i="12"/>
  <c r="L34" i="12"/>
  <c r="F4" i="5"/>
  <c r="A203" i="1"/>
  <c r="I10" i="4" s="1"/>
  <c r="G15" i="5"/>
  <c r="G14" i="5"/>
  <c r="G13" i="5"/>
  <c r="G12" i="5"/>
  <c r="G11" i="5"/>
  <c r="G9" i="5"/>
  <c r="G8" i="5"/>
  <c r="G7" i="5"/>
  <c r="G6" i="5"/>
  <c r="C20" i="9" s="1"/>
  <c r="G5" i="5"/>
  <c r="F15" i="5"/>
  <c r="F14" i="5"/>
  <c r="F13" i="5"/>
  <c r="F12" i="5"/>
  <c r="F11" i="5"/>
  <c r="F9" i="5"/>
  <c r="F8" i="5"/>
  <c r="F7" i="5"/>
  <c r="F6" i="5"/>
  <c r="F5" i="5"/>
  <c r="P2" i="11"/>
  <c r="O2" i="11"/>
  <c r="N2" i="11"/>
  <c r="M2" i="11"/>
  <c r="L2" i="11"/>
  <c r="K2" i="11"/>
  <c r="J2" i="11"/>
  <c r="I2" i="11"/>
  <c r="H2" i="11"/>
  <c r="G2" i="11"/>
  <c r="E193" i="1"/>
  <c r="E64" i="1"/>
  <c r="E194" i="1"/>
  <c r="E65" i="1"/>
  <c r="E195" i="1"/>
  <c r="E66" i="1"/>
  <c r="E196" i="1"/>
  <c r="E67" i="1"/>
  <c r="E197" i="1"/>
  <c r="E68" i="1"/>
  <c r="E198" i="1"/>
  <c r="E69" i="1"/>
  <c r="E199" i="1"/>
  <c r="E70" i="1"/>
  <c r="E200" i="1"/>
  <c r="E71" i="1"/>
  <c r="E201" i="1"/>
  <c r="E72" i="1"/>
  <c r="E202" i="1"/>
  <c r="E73" i="1"/>
  <c r="B6" i="4"/>
  <c r="B6" i="6" s="1"/>
  <c r="B7" i="4"/>
  <c r="B7" i="6" s="1"/>
  <c r="C15" i="9" l="1"/>
  <c r="G16" i="5"/>
  <c r="F16" i="5"/>
  <c r="C22" i="9"/>
  <c r="E15" i="4"/>
  <c r="N11" i="4"/>
  <c r="G13" i="4"/>
  <c r="N15" i="4"/>
  <c r="M11" i="4"/>
  <c r="E12" i="4"/>
  <c r="J13" i="4"/>
  <c r="H11" i="4"/>
  <c r="O10" i="4"/>
  <c r="H12" i="4"/>
  <c r="H15" i="4"/>
  <c r="L12" i="4"/>
  <c r="H10" i="4"/>
  <c r="O15" i="4"/>
  <c r="I14" i="4"/>
  <c r="L11" i="4"/>
  <c r="K11" i="4"/>
  <c r="P13" i="4"/>
  <c r="I15" i="4"/>
  <c r="N12" i="4"/>
  <c r="G11" i="4"/>
  <c r="H14" i="4"/>
  <c r="L15" i="4"/>
  <c r="K14" i="4"/>
  <c r="P15" i="4"/>
  <c r="N10" i="4"/>
  <c r="P12" i="4"/>
  <c r="K13" i="4"/>
  <c r="P11" i="4"/>
  <c r="L13" i="4"/>
  <c r="O11" i="4"/>
  <c r="G12" i="4"/>
  <c r="K12" i="4"/>
  <c r="M12" i="4"/>
  <c r="L10" i="4"/>
  <c r="K10" i="4"/>
  <c r="J14" i="4"/>
  <c r="G14" i="4"/>
  <c r="I11" i="4"/>
  <c r="L14" i="4"/>
  <c r="I13" i="4"/>
  <c r="E13" i="4"/>
  <c r="O14" i="4"/>
  <c r="J11" i="4"/>
  <c r="J12" i="4"/>
  <c r="N14" i="4"/>
  <c r="P10" i="4"/>
  <c r="E11" i="4"/>
  <c r="J15" i="4"/>
  <c r="O13" i="4"/>
  <c r="P14" i="4"/>
  <c r="G10" i="4"/>
  <c r="H13" i="4"/>
  <c r="K15" i="4"/>
  <c r="I12" i="4"/>
  <c r="M14" i="4"/>
  <c r="E10" i="4"/>
  <c r="G15" i="4"/>
  <c r="N36" i="11"/>
  <c r="K36" i="11"/>
  <c r="O36" i="11"/>
  <c r="G36" i="11"/>
  <c r="M36" i="11"/>
  <c r="H36" i="11"/>
  <c r="J36" i="11"/>
  <c r="L36" i="11"/>
  <c r="P36" i="11"/>
  <c r="I36" i="11"/>
  <c r="F10" i="4"/>
  <c r="F11" i="4"/>
  <c r="F14" i="4"/>
  <c r="F15" i="4"/>
  <c r="F13" i="4"/>
  <c r="F12" i="4"/>
  <c r="H9" i="7"/>
  <c r="F9" i="7"/>
  <c r="O29" i="7"/>
  <c r="I9" i="7"/>
  <c r="M29" i="7"/>
  <c r="I27" i="7"/>
  <c r="F29" i="7"/>
  <c r="O9" i="7"/>
  <c r="K29" i="7"/>
  <c r="G29" i="7"/>
  <c r="G27" i="7"/>
  <c r="O26" i="7"/>
  <c r="M27" i="7"/>
  <c r="O27" i="7"/>
  <c r="M9" i="7"/>
  <c r="E26" i="7"/>
  <c r="I29" i="7"/>
  <c r="J27" i="7"/>
  <c r="K26" i="7"/>
  <c r="K9" i="7"/>
  <c r="E27" i="7"/>
  <c r="I26" i="7"/>
  <c r="K27" i="7"/>
  <c r="M26" i="7"/>
  <c r="G26" i="7"/>
  <c r="P9" i="7"/>
  <c r="P27" i="7"/>
  <c r="N9" i="7"/>
  <c r="L29" i="7"/>
  <c r="J29" i="7"/>
  <c r="E20" i="4"/>
  <c r="H26" i="7"/>
  <c r="L26" i="7"/>
  <c r="H27" i="7"/>
  <c r="F27" i="7"/>
  <c r="N27" i="7"/>
  <c r="L9" i="7"/>
  <c r="J9" i="7"/>
  <c r="H29" i="7"/>
  <c r="E9" i="7"/>
  <c r="J26" i="7"/>
  <c r="P29" i="7"/>
  <c r="P26" i="7"/>
  <c r="L27" i="7"/>
  <c r="N26" i="7"/>
  <c r="F26" i="7"/>
  <c r="G9" i="7"/>
  <c r="N29" i="7"/>
  <c r="E29" i="7"/>
  <c r="E50" i="4"/>
  <c r="P49" i="4"/>
  <c r="O49" i="4"/>
  <c r="N49" i="4"/>
  <c r="M49" i="4"/>
  <c r="L49" i="4"/>
  <c r="K49" i="4"/>
  <c r="J49" i="4"/>
  <c r="I49" i="4"/>
  <c r="H49" i="4"/>
  <c r="G49" i="4"/>
  <c r="F49" i="4"/>
  <c r="E49" i="4"/>
  <c r="H4" i="11"/>
  <c r="G8" i="11"/>
  <c r="G35" i="11"/>
  <c r="I11" i="11"/>
  <c r="L30" i="4"/>
  <c r="L29" i="4"/>
  <c r="N35" i="4"/>
  <c r="E28" i="4"/>
  <c r="H25" i="4"/>
  <c r="O22" i="4"/>
  <c r="I31" i="4"/>
  <c r="O23" i="4"/>
  <c r="L23" i="4"/>
  <c r="L24" i="4"/>
  <c r="P28" i="4"/>
  <c r="E31" i="4"/>
  <c r="N26" i="4"/>
  <c r="I50" i="4"/>
  <c r="M26" i="4"/>
  <c r="J50" i="4"/>
  <c r="P33" i="4"/>
  <c r="N24" i="4"/>
  <c r="F28" i="4"/>
  <c r="M21" i="4"/>
  <c r="M29" i="4"/>
  <c r="K22" i="4"/>
  <c r="H23" i="4"/>
  <c r="H31" i="4"/>
  <c r="J28" i="4"/>
  <c r="L27" i="4"/>
  <c r="H38" i="4"/>
  <c r="P37" i="4"/>
  <c r="L36" i="4"/>
  <c r="F36" i="4"/>
  <c r="E21" i="4"/>
  <c r="P21" i="4"/>
  <c r="M28" i="4"/>
  <c r="F27" i="4"/>
  <c r="O31" i="4"/>
  <c r="M31" i="4"/>
  <c r="K50" i="4"/>
  <c r="P27" i="4"/>
  <c r="M50" i="4"/>
  <c r="O24" i="4"/>
  <c r="I28" i="4"/>
  <c r="F20" i="4"/>
  <c r="O34" i="4"/>
  <c r="K21" i="4"/>
  <c r="L35" i="4"/>
  <c r="J30" i="4"/>
  <c r="J39" i="4"/>
  <c r="I27" i="4"/>
  <c r="E38" i="4"/>
  <c r="N27" i="4"/>
  <c r="K24" i="4"/>
  <c r="M38" i="4"/>
  <c r="I39" i="4"/>
  <c r="P30" i="4"/>
  <c r="I29" i="4"/>
  <c r="F29" i="4"/>
  <c r="P25" i="4"/>
  <c r="E26" i="4"/>
  <c r="F26" i="4"/>
  <c r="L26" i="4"/>
  <c r="J26" i="4"/>
  <c r="F25" i="4"/>
  <c r="O38" i="4"/>
  <c r="L38" i="4"/>
  <c r="M30" i="4"/>
  <c r="M22" i="4"/>
  <c r="N23" i="4"/>
  <c r="I30" i="4"/>
  <c r="G23" i="4"/>
  <c r="H34" i="4"/>
  <c r="E27" i="4"/>
  <c r="K37" i="4"/>
  <c r="G20" i="4"/>
  <c r="G21" i="4"/>
  <c r="J22" i="4"/>
  <c r="E29" i="4"/>
  <c r="O21" i="4"/>
  <c r="G36" i="4"/>
  <c r="P29" i="4"/>
  <c r="P22" i="4"/>
  <c r="J34" i="4"/>
  <c r="J23" i="4"/>
  <c r="G31" i="4"/>
  <c r="H28" i="4"/>
  <c r="O28" i="4"/>
  <c r="N50" i="4"/>
  <c r="G37" i="4"/>
  <c r="H50" i="4"/>
  <c r="I23" i="4"/>
  <c r="J37" i="4"/>
  <c r="L21" i="4"/>
  <c r="H37" i="4"/>
  <c r="H29" i="4"/>
  <c r="N32" i="4"/>
  <c r="F23" i="4"/>
  <c r="L28" i="4"/>
  <c r="P26" i="4"/>
  <c r="N31" i="4"/>
  <c r="P50" i="4"/>
  <c r="K30" i="4"/>
  <c r="F31" i="4"/>
  <c r="F33" i="4"/>
  <c r="J27" i="4"/>
  <c r="E22" i="4"/>
  <c r="G50" i="4"/>
  <c r="J38" i="4"/>
  <c r="F21" i="4"/>
  <c r="E25" i="4"/>
  <c r="H30" i="4"/>
  <c r="N21" i="4"/>
  <c r="H27" i="4"/>
  <c r="K27" i="4"/>
  <c r="O27" i="4"/>
  <c r="O50" i="4"/>
  <c r="M24" i="4"/>
  <c r="N38" i="4"/>
  <c r="G29" i="4"/>
  <c r="K28" i="4"/>
  <c r="F50" i="4"/>
  <c r="G27" i="4"/>
  <c r="M35" i="4"/>
  <c r="M23" i="4"/>
  <c r="H26" i="4"/>
  <c r="H39" i="4"/>
  <c r="O36" i="4"/>
  <c r="G28" i="4"/>
  <c r="K26" i="4"/>
  <c r="L50" i="4"/>
  <c r="O26" i="4"/>
  <c r="P24" i="4"/>
  <c r="N34" i="4"/>
  <c r="N29" i="4"/>
  <c r="L31" i="4"/>
  <c r="N25" i="4"/>
  <c r="L25" i="4"/>
  <c r="K25" i="4"/>
  <c r="O30" i="4"/>
  <c r="I22" i="4"/>
  <c r="K23" i="4"/>
  <c r="I24" i="4"/>
  <c r="K31" i="4"/>
  <c r="F24" i="4"/>
  <c r="K29" i="4"/>
  <c r="F37" i="4"/>
  <c r="O39" i="4"/>
  <c r="G22" i="4"/>
  <c r="K39" i="4"/>
  <c r="G24" i="4"/>
  <c r="O29" i="4"/>
  <c r="N22" i="4"/>
  <c r="I25" i="4"/>
  <c r="N28" i="4"/>
  <c r="M39" i="4"/>
  <c r="M32" i="4"/>
  <c r="E30" i="4"/>
  <c r="I26" i="4"/>
  <c r="M25" i="4"/>
  <c r="H21" i="4"/>
  <c r="P23" i="4"/>
  <c r="M27" i="4"/>
  <c r="O32" i="4"/>
  <c r="G30" i="4"/>
  <c r="O25" i="4"/>
  <c r="P36" i="4"/>
  <c r="M36" i="4"/>
  <c r="E23" i="4"/>
  <c r="H24" i="4"/>
  <c r="O35" i="4"/>
  <c r="L22" i="4"/>
  <c r="E37" i="4"/>
  <c r="G26" i="4"/>
  <c r="J24" i="4"/>
  <c r="K38" i="4"/>
  <c r="J31" i="4"/>
  <c r="J25" i="4"/>
  <c r="N30" i="4"/>
  <c r="P39" i="4"/>
  <c r="H22" i="4"/>
  <c r="F22" i="4"/>
  <c r="L32" i="4"/>
  <c r="K34" i="4"/>
  <c r="I38" i="4"/>
  <c r="E24" i="4"/>
  <c r="J29" i="4"/>
  <c r="K35" i="4"/>
  <c r="N39" i="4"/>
  <c r="L39" i="4"/>
  <c r="F30" i="4"/>
  <c r="I34" i="4"/>
  <c r="G38" i="4"/>
  <c r="G32" i="11"/>
  <c r="G24" i="11"/>
  <c r="G16" i="11"/>
  <c r="G7" i="11"/>
  <c r="G13" i="11"/>
  <c r="G27" i="11"/>
  <c r="G19" i="11"/>
  <c r="G10" i="11"/>
  <c r="G30" i="11"/>
  <c r="G22" i="11"/>
  <c r="G14" i="11"/>
  <c r="G33" i="11"/>
  <c r="G25" i="11"/>
  <c r="G17" i="11"/>
  <c r="G21" i="11"/>
  <c r="G28" i="11"/>
  <c r="G20" i="11"/>
  <c r="G11" i="11"/>
  <c r="G29" i="11"/>
  <c r="G31" i="11"/>
  <c r="G23" i="11"/>
  <c r="G15" i="11"/>
  <c r="G12" i="11"/>
  <c r="G34" i="11"/>
  <c r="G26" i="11"/>
  <c r="G18" i="11"/>
  <c r="G9" i="11"/>
  <c r="H35" i="11"/>
  <c r="H27" i="11"/>
  <c r="H19" i="11"/>
  <c r="H10" i="11"/>
  <c r="H13" i="11"/>
  <c r="H30" i="11"/>
  <c r="H22" i="11"/>
  <c r="H14" i="11"/>
  <c r="H33" i="11"/>
  <c r="H25" i="11"/>
  <c r="H17" i="11"/>
  <c r="H8" i="11"/>
  <c r="H28" i="11"/>
  <c r="H20" i="11"/>
  <c r="H11" i="11"/>
  <c r="H31" i="11"/>
  <c r="H23" i="11"/>
  <c r="H15" i="11"/>
  <c r="H34" i="11"/>
  <c r="H26" i="11"/>
  <c r="H18" i="11"/>
  <c r="H9" i="11"/>
  <c r="H29" i="11"/>
  <c r="H21" i="11"/>
  <c r="H12" i="11"/>
  <c r="H32" i="11"/>
  <c r="H24" i="11"/>
  <c r="H16" i="11"/>
  <c r="H7" i="11"/>
  <c r="I35" i="11"/>
  <c r="I27" i="11"/>
  <c r="I19" i="11"/>
  <c r="I10" i="11"/>
  <c r="I30" i="11"/>
  <c r="I22" i="11"/>
  <c r="I14" i="11"/>
  <c r="I16" i="11"/>
  <c r="I13" i="11"/>
  <c r="I33" i="11"/>
  <c r="I25" i="11"/>
  <c r="I17" i="11"/>
  <c r="I8" i="11"/>
  <c r="I32" i="11"/>
  <c r="I28" i="11"/>
  <c r="I20" i="11"/>
  <c r="I7" i="11"/>
  <c r="I31" i="11"/>
  <c r="I23" i="11"/>
  <c r="I15" i="11"/>
  <c r="I34" i="11"/>
  <c r="I26" i="11"/>
  <c r="I18" i="11"/>
  <c r="I9" i="11"/>
  <c r="I24" i="11"/>
  <c r="I29" i="11"/>
  <c r="I21" i="11"/>
  <c r="I12" i="11"/>
  <c r="J30" i="11"/>
  <c r="J22" i="11"/>
  <c r="J14" i="11"/>
  <c r="J33" i="11"/>
  <c r="J25" i="11"/>
  <c r="J17" i="11"/>
  <c r="J8" i="11"/>
  <c r="J13" i="11"/>
  <c r="J28" i="11"/>
  <c r="J20" i="11"/>
  <c r="J11" i="11"/>
  <c r="J31" i="11"/>
  <c r="J23" i="11"/>
  <c r="J15" i="11"/>
  <c r="J34" i="11"/>
  <c r="J26" i="11"/>
  <c r="J18" i="11"/>
  <c r="J9" i="11"/>
  <c r="J29" i="11"/>
  <c r="J21" i="11"/>
  <c r="J12" i="11"/>
  <c r="J32" i="11"/>
  <c r="J24" i="11"/>
  <c r="J16" i="11"/>
  <c r="J7" i="11"/>
  <c r="J35" i="11"/>
  <c r="J27" i="11"/>
  <c r="J19" i="11"/>
  <c r="J10" i="11"/>
  <c r="K30" i="11"/>
  <c r="K22" i="11"/>
  <c r="K14" i="11"/>
  <c r="K27" i="11"/>
  <c r="K33" i="11"/>
  <c r="K25" i="11"/>
  <c r="K17" i="11"/>
  <c r="K8" i="11"/>
  <c r="K28" i="11"/>
  <c r="K20" i="11"/>
  <c r="K11" i="11"/>
  <c r="K35" i="11"/>
  <c r="K13" i="11"/>
  <c r="K10" i="11"/>
  <c r="K31" i="11"/>
  <c r="K23" i="11"/>
  <c r="K15" i="11"/>
  <c r="K19" i="11"/>
  <c r="K34" i="11"/>
  <c r="K26" i="11"/>
  <c r="K18" i="11"/>
  <c r="K9" i="11"/>
  <c r="K29" i="11"/>
  <c r="K21" i="11"/>
  <c r="K12" i="11"/>
  <c r="K32" i="11"/>
  <c r="K24" i="11"/>
  <c r="K16" i="11"/>
  <c r="K7" i="11"/>
  <c r="P32" i="4"/>
  <c r="L34" i="4"/>
  <c r="P35" i="4"/>
  <c r="E33" i="4"/>
  <c r="M34" i="4"/>
  <c r="E36" i="4"/>
  <c r="I37" i="4"/>
  <c r="G25" i="4"/>
  <c r="G33" i="4"/>
  <c r="H33" i="4"/>
  <c r="P34" i="4"/>
  <c r="H36" i="4"/>
  <c r="L37" i="4"/>
  <c r="P38" i="4"/>
  <c r="E32" i="4"/>
  <c r="I33" i="4"/>
  <c r="E35" i="4"/>
  <c r="I36" i="4"/>
  <c r="M37" i="4"/>
  <c r="E39" i="4"/>
  <c r="I21" i="4"/>
  <c r="F32" i="4"/>
  <c r="J33" i="4"/>
  <c r="F35" i="4"/>
  <c r="J36" i="4"/>
  <c r="N37" i="4"/>
  <c r="F39" i="4"/>
  <c r="J21" i="4"/>
  <c r="G32" i="4"/>
  <c r="K33" i="4"/>
  <c r="G35" i="4"/>
  <c r="K36" i="4"/>
  <c r="O37" i="4"/>
  <c r="G39" i="4"/>
  <c r="H32" i="4"/>
  <c r="L33" i="4"/>
  <c r="H35" i="4"/>
  <c r="I32" i="4"/>
  <c r="M33" i="4"/>
  <c r="E34" i="4"/>
  <c r="I35" i="4"/>
  <c r="J32" i="4"/>
  <c r="N33" i="4"/>
  <c r="F34" i="4"/>
  <c r="J35" i="4"/>
  <c r="N36" i="4"/>
  <c r="F38" i="4"/>
  <c r="K32" i="4"/>
  <c r="O33" i="4"/>
  <c r="G34" i="4"/>
  <c r="L33" i="11"/>
  <c r="L25" i="11"/>
  <c r="L17" i="11"/>
  <c r="L8" i="11"/>
  <c r="L28" i="11"/>
  <c r="L20" i="11"/>
  <c r="L11" i="11"/>
  <c r="L31" i="11"/>
  <c r="L23" i="11"/>
  <c r="L15" i="11"/>
  <c r="L13" i="11"/>
  <c r="L34" i="11"/>
  <c r="L26" i="11"/>
  <c r="L18" i="11"/>
  <c r="L9" i="11"/>
  <c r="L29" i="11"/>
  <c r="L21" i="11"/>
  <c r="L12" i="11"/>
  <c r="L32" i="11"/>
  <c r="L24" i="11"/>
  <c r="L16" i="11"/>
  <c r="L7" i="11"/>
  <c r="L35" i="11"/>
  <c r="L27" i="11"/>
  <c r="L19" i="11"/>
  <c r="L10" i="11"/>
  <c r="L30" i="11"/>
  <c r="L22" i="11"/>
  <c r="L14" i="11"/>
  <c r="M33" i="11"/>
  <c r="M25" i="11"/>
  <c r="M17" i="11"/>
  <c r="M8" i="11"/>
  <c r="M28" i="11"/>
  <c r="M20" i="11"/>
  <c r="M11" i="11"/>
  <c r="M31" i="11"/>
  <c r="M23" i="11"/>
  <c r="M15" i="11"/>
  <c r="M34" i="11"/>
  <c r="M26" i="11"/>
  <c r="M18" i="11"/>
  <c r="M9" i="11"/>
  <c r="M13" i="11"/>
  <c r="M30" i="11"/>
  <c r="M22" i="11"/>
  <c r="M14" i="11"/>
  <c r="M29" i="11"/>
  <c r="M21" i="11"/>
  <c r="M12" i="11"/>
  <c r="M32" i="11"/>
  <c r="M24" i="11"/>
  <c r="M16" i="11"/>
  <c r="M7" i="11"/>
  <c r="M35" i="11"/>
  <c r="M27" i="11"/>
  <c r="M19" i="11"/>
  <c r="M10" i="11"/>
  <c r="N28" i="11"/>
  <c r="N20" i="11"/>
  <c r="N11" i="11"/>
  <c r="N31" i="11"/>
  <c r="N23" i="11"/>
  <c r="N15" i="11"/>
  <c r="N34" i="11"/>
  <c r="N26" i="11"/>
  <c r="N18" i="11"/>
  <c r="N9" i="11"/>
  <c r="N29" i="11"/>
  <c r="N21" i="11"/>
  <c r="N12" i="11"/>
  <c r="N13" i="11"/>
  <c r="N32" i="11"/>
  <c r="N24" i="11"/>
  <c r="N16" i="11"/>
  <c r="N7" i="11"/>
  <c r="N35" i="11"/>
  <c r="N27" i="11"/>
  <c r="N19" i="11"/>
  <c r="N10" i="11"/>
  <c r="N30" i="11"/>
  <c r="N22" i="11"/>
  <c r="N14" i="11"/>
  <c r="N33" i="11"/>
  <c r="N25" i="11"/>
  <c r="N17" i="11"/>
  <c r="N8" i="11"/>
  <c r="O28" i="11"/>
  <c r="O20" i="11"/>
  <c r="O11" i="11"/>
  <c r="O31" i="11"/>
  <c r="O23" i="11"/>
  <c r="O15" i="11"/>
  <c r="O25" i="11"/>
  <c r="O34" i="11"/>
  <c r="O26" i="11"/>
  <c r="O18" i="11"/>
  <c r="O9" i="11"/>
  <c r="O29" i="11"/>
  <c r="O21" i="11"/>
  <c r="O12" i="11"/>
  <c r="O32" i="11"/>
  <c r="O24" i="11"/>
  <c r="O16" i="11"/>
  <c r="O7" i="11"/>
  <c r="O13" i="11"/>
  <c r="O35" i="11"/>
  <c r="O27" i="11"/>
  <c r="O19" i="11"/>
  <c r="O10" i="11"/>
  <c r="O30" i="11"/>
  <c r="O22" i="11"/>
  <c r="O14" i="11"/>
  <c r="O33" i="11"/>
  <c r="O17" i="11"/>
  <c r="O8" i="11"/>
  <c r="P31" i="11"/>
  <c r="P23" i="11"/>
  <c r="P15" i="11"/>
  <c r="P34" i="11"/>
  <c r="P26" i="11"/>
  <c r="P18" i="11"/>
  <c r="P9" i="11"/>
  <c r="P29" i="11"/>
  <c r="P21" i="11"/>
  <c r="P12" i="11"/>
  <c r="P32" i="11"/>
  <c r="P24" i="11"/>
  <c r="P16" i="11"/>
  <c r="P7" i="11"/>
  <c r="P35" i="11"/>
  <c r="P27" i="11"/>
  <c r="P19" i="11"/>
  <c r="P10" i="11"/>
  <c r="P13" i="11"/>
  <c r="P30" i="11"/>
  <c r="P22" i="11"/>
  <c r="P14" i="11"/>
  <c r="P33" i="11"/>
  <c r="P25" i="11"/>
  <c r="P17" i="11"/>
  <c r="P8" i="11"/>
  <c r="P28" i="11"/>
  <c r="P20" i="11"/>
  <c r="P11" i="11"/>
  <c r="G4" i="11"/>
  <c r="G6" i="11"/>
  <c r="J5" i="11"/>
  <c r="J6" i="11"/>
  <c r="J4" i="11"/>
  <c r="K5" i="11"/>
  <c r="K6" i="11"/>
  <c r="K4" i="11"/>
  <c r="G5" i="11"/>
  <c r="L6" i="11"/>
  <c r="L4" i="11"/>
  <c r="L5" i="11"/>
  <c r="I5" i="11"/>
  <c r="I6" i="11"/>
  <c r="I4" i="11"/>
  <c r="M6" i="11"/>
  <c r="M4" i="11"/>
  <c r="M5" i="11"/>
  <c r="H5" i="11"/>
  <c r="H6" i="11"/>
  <c r="N6" i="11"/>
  <c r="N4" i="11"/>
  <c r="N5" i="11"/>
  <c r="O6" i="11"/>
  <c r="O4" i="11"/>
  <c r="O5" i="11"/>
  <c r="P6" i="11"/>
  <c r="P4" i="11"/>
  <c r="P5" i="11"/>
  <c r="P20" i="4"/>
  <c r="L20" i="4"/>
  <c r="K20" i="4"/>
  <c r="J20" i="4"/>
  <c r="H20" i="4"/>
  <c r="N20" i="4"/>
  <c r="I20" i="4"/>
  <c r="M20" i="4"/>
  <c r="O20" i="4"/>
  <c r="H6" i="4"/>
  <c r="I6" i="4"/>
  <c r="J6" i="4"/>
  <c r="K6" i="4"/>
  <c r="M6" i="4"/>
  <c r="F6" i="4"/>
  <c r="L6" i="4"/>
  <c r="E6" i="4"/>
  <c r="N6" i="4"/>
  <c r="G6" i="4"/>
  <c r="O6" i="4"/>
  <c r="P6" i="4"/>
  <c r="L7" i="4"/>
  <c r="H7" i="4"/>
  <c r="M7" i="4"/>
  <c r="N7" i="4"/>
  <c r="O7" i="4"/>
  <c r="J7" i="4"/>
  <c r="P7" i="4"/>
  <c r="I7" i="4"/>
  <c r="E7" i="4"/>
  <c r="K7" i="4"/>
  <c r="F7" i="4"/>
  <c r="G7" i="4"/>
  <c r="C16" i="7" l="1"/>
  <c r="C17" i="7"/>
  <c r="C18" i="7"/>
  <c r="C15" i="7"/>
  <c r="C26" i="7"/>
  <c r="C19" i="7"/>
  <c r="C29" i="7"/>
  <c r="C27" i="7"/>
  <c r="C49" i="4"/>
  <c r="C28" i="4"/>
  <c r="C28" i="6" s="1"/>
  <c r="C50" i="4"/>
  <c r="C50" i="6" s="1"/>
  <c r="C27" i="4"/>
  <c r="C27" i="6" s="1"/>
  <c r="C38" i="4"/>
  <c r="C38" i="6" s="1"/>
  <c r="C22" i="4"/>
  <c r="C22" i="6" s="1"/>
  <c r="C30" i="4"/>
  <c r="C30" i="6" s="1"/>
  <c r="C26" i="4"/>
  <c r="C26" i="6" s="1"/>
  <c r="C24" i="4"/>
  <c r="C24" i="6" s="1"/>
  <c r="C25" i="4"/>
  <c r="C25" i="6" s="1"/>
  <c r="C29" i="4"/>
  <c r="C29" i="6" s="1"/>
  <c r="C23" i="4"/>
  <c r="C23" i="6" s="1"/>
  <c r="K9" i="4"/>
  <c r="I9" i="4"/>
  <c r="C21" i="4"/>
  <c r="C21" i="6" s="1"/>
  <c r="H9" i="4"/>
  <c r="E9" i="4"/>
  <c r="J9" i="4"/>
  <c r="C35" i="4"/>
  <c r="C35" i="6" s="1"/>
  <c r="C12" i="4"/>
  <c r="C12" i="6" s="1"/>
  <c r="N9" i="4"/>
  <c r="O9" i="4"/>
  <c r="I3" i="11"/>
  <c r="C32" i="4"/>
  <c r="C32" i="6" s="1"/>
  <c r="C15" i="4"/>
  <c r="C15" i="6" s="1"/>
  <c r="N3" i="11"/>
  <c r="C13" i="4"/>
  <c r="C13" i="6" s="1"/>
  <c r="F9" i="4"/>
  <c r="M9" i="4"/>
  <c r="C33" i="4"/>
  <c r="C33" i="6" s="1"/>
  <c r="C11" i="4"/>
  <c r="C11" i="6" s="1"/>
  <c r="C14" i="4"/>
  <c r="C14" i="6" s="1"/>
  <c r="L9" i="4"/>
  <c r="P9" i="4"/>
  <c r="C37" i="4"/>
  <c r="C37" i="6" s="1"/>
  <c r="C36" i="4"/>
  <c r="C36" i="6" s="1"/>
  <c r="G9" i="4"/>
  <c r="C34" i="4"/>
  <c r="C34" i="6" s="1"/>
  <c r="C39" i="4"/>
  <c r="C39" i="6" s="1"/>
  <c r="L3" i="11"/>
  <c r="P3" i="11"/>
  <c r="O3" i="11"/>
  <c r="K3" i="11"/>
  <c r="J3" i="11"/>
  <c r="H3" i="11"/>
  <c r="M3" i="11"/>
  <c r="G3" i="11"/>
  <c r="K19" i="4"/>
  <c r="O19" i="4"/>
  <c r="M19" i="4"/>
  <c r="N19" i="4"/>
  <c r="H19" i="4"/>
  <c r="L19" i="4"/>
  <c r="G19" i="4"/>
  <c r="I19" i="4"/>
  <c r="J19" i="4"/>
  <c r="F19" i="4"/>
  <c r="C17" i="9"/>
  <c r="N3" i="6"/>
  <c r="M3" i="6"/>
  <c r="L3" i="6"/>
  <c r="K3" i="6"/>
  <c r="J3" i="6"/>
  <c r="I3" i="6"/>
  <c r="H3" i="6"/>
  <c r="E3" i="6"/>
  <c r="C49" i="6" l="1"/>
  <c r="M13" i="7"/>
  <c r="F13" i="7"/>
  <c r="P13" i="7"/>
  <c r="N13" i="7"/>
  <c r="O13" i="7"/>
  <c r="J13" i="7"/>
  <c r="E215" i="1"/>
  <c r="P31" i="4" s="1"/>
  <c r="B5" i="4"/>
  <c r="D36" i="11" s="1"/>
  <c r="E36" i="11" s="1"/>
  <c r="I49" i="6" l="1"/>
  <c r="J49" i="6"/>
  <c r="K49" i="6"/>
  <c r="G49" i="6"/>
  <c r="F49" i="6"/>
  <c r="M49" i="6"/>
  <c r="H49" i="6"/>
  <c r="F36" i="11"/>
  <c r="N49" i="6"/>
  <c r="E49" i="6"/>
  <c r="L49" i="6"/>
  <c r="B5" i="6"/>
  <c r="F5" i="4"/>
  <c r="F4" i="4" s="1"/>
  <c r="C31" i="4"/>
  <c r="C31" i="6" s="1"/>
  <c r="P19" i="4"/>
  <c r="E5" i="4"/>
  <c r="D21" i="11"/>
  <c r="D20" i="11"/>
  <c r="D22" i="11"/>
  <c r="D7" i="11"/>
  <c r="D23" i="11"/>
  <c r="D24" i="11"/>
  <c r="D9" i="11"/>
  <c r="D25" i="11"/>
  <c r="D10" i="11"/>
  <c r="D26" i="11"/>
  <c r="D11" i="11"/>
  <c r="D35" i="11"/>
  <c r="D12" i="11"/>
  <c r="D28" i="11"/>
  <c r="D13" i="11"/>
  <c r="D29" i="11"/>
  <c r="D14" i="11"/>
  <c r="D30" i="11"/>
  <c r="D15" i="11"/>
  <c r="D31" i="11"/>
  <c r="D16" i="11"/>
  <c r="D19" i="11"/>
  <c r="D18" i="11"/>
  <c r="D34" i="11"/>
  <c r="N5" i="4"/>
  <c r="G5" i="4"/>
  <c r="K5" i="4"/>
  <c r="H5" i="4"/>
  <c r="P5" i="4"/>
  <c r="I5" i="4"/>
  <c r="J5" i="4"/>
  <c r="L5" i="4"/>
  <c r="O5" i="4"/>
  <c r="M5" i="4"/>
  <c r="E13" i="7"/>
  <c r="G13" i="7"/>
  <c r="H13" i="7"/>
  <c r="I13" i="7"/>
  <c r="K13" i="7"/>
  <c r="L13" i="7"/>
  <c r="N8" i="7"/>
  <c r="P8" i="7"/>
  <c r="K8" i="7"/>
  <c r="O8" i="7"/>
  <c r="L8" i="7"/>
  <c r="J8" i="7"/>
  <c r="M8" i="7"/>
  <c r="E8" i="7"/>
  <c r="F8" i="7"/>
  <c r="H8" i="7"/>
  <c r="I8" i="7"/>
  <c r="P45" i="4"/>
  <c r="E44" i="4"/>
  <c r="M44" i="4"/>
  <c r="I45" i="4"/>
  <c r="F44" i="4"/>
  <c r="N44" i="4"/>
  <c r="J45" i="4"/>
  <c r="K45" i="4"/>
  <c r="P44" i="4"/>
  <c r="I44" i="4"/>
  <c r="E45" i="4"/>
  <c r="M45" i="4"/>
  <c r="O44" i="4"/>
  <c r="H44" i="4"/>
  <c r="L45" i="4"/>
  <c r="J44" i="4"/>
  <c r="F45" i="4"/>
  <c r="N45" i="4"/>
  <c r="G44" i="4"/>
  <c r="K44" i="4"/>
  <c r="G45" i="4"/>
  <c r="O45" i="4"/>
  <c r="L44" i="4"/>
  <c r="H45" i="4"/>
  <c r="D33" i="11" l="1"/>
  <c r="E33" i="11" s="1"/>
  <c r="D49" i="6"/>
  <c r="E12" i="11"/>
  <c r="E18" i="11"/>
  <c r="E25" i="11"/>
  <c r="E23" i="11"/>
  <c r="E34" i="11"/>
  <c r="E10" i="11"/>
  <c r="E22" i="11"/>
  <c r="E20" i="11"/>
  <c r="E11" i="11"/>
  <c r="E9" i="11"/>
  <c r="E31" i="11"/>
  <c r="E21" i="11"/>
  <c r="E24" i="11"/>
  <c r="E14" i="11"/>
  <c r="E29" i="11"/>
  <c r="E26" i="11"/>
  <c r="E19" i="11"/>
  <c r="E35" i="11"/>
  <c r="E16" i="11"/>
  <c r="E30" i="11"/>
  <c r="E28" i="11"/>
  <c r="C5" i="4"/>
  <c r="C14" i="7"/>
  <c r="C13" i="7" s="1"/>
  <c r="C7" i="4"/>
  <c r="C7" i="6" s="1"/>
  <c r="C6" i="4"/>
  <c r="C6" i="6" s="1"/>
  <c r="C44" i="4"/>
  <c r="C44" i="6" s="1"/>
  <c r="C45" i="4"/>
  <c r="C45" i="6" s="1"/>
  <c r="G8" i="7"/>
  <c r="C9" i="7"/>
  <c r="C20" i="4"/>
  <c r="C20" i="6" s="1"/>
  <c r="C10" i="4"/>
  <c r="C10" i="6" s="1"/>
  <c r="H4" i="4"/>
  <c r="P4" i="4"/>
  <c r="J4" i="4"/>
  <c r="M4" i="4"/>
  <c r="N4" i="4"/>
  <c r="K4" i="4"/>
  <c r="L4" i="4"/>
  <c r="E4" i="4"/>
  <c r="O4" i="4"/>
  <c r="G4" i="4"/>
  <c r="I4" i="4"/>
  <c r="F24" i="11" l="1"/>
  <c r="M13" i="6"/>
  <c r="L13" i="6"/>
  <c r="I13" i="6"/>
  <c r="H13" i="6"/>
  <c r="K13" i="6"/>
  <c r="J13" i="6"/>
  <c r="F13" i="6"/>
  <c r="E13" i="6"/>
  <c r="N13" i="6"/>
  <c r="G13" i="6"/>
  <c r="F20" i="11"/>
  <c r="F38" i="6"/>
  <c r="J38" i="6"/>
  <c r="L38" i="6"/>
  <c r="H38" i="6"/>
  <c r="I38" i="6"/>
  <c r="G38" i="6"/>
  <c r="N38" i="6"/>
  <c r="M38" i="6"/>
  <c r="K38" i="6"/>
  <c r="E38" i="6"/>
  <c r="F22" i="11"/>
  <c r="E30" i="6"/>
  <c r="I30" i="6"/>
  <c r="L30" i="6"/>
  <c r="G30" i="6"/>
  <c r="N30" i="6"/>
  <c r="M30" i="6"/>
  <c r="J30" i="6"/>
  <c r="K30" i="6"/>
  <c r="F30" i="6"/>
  <c r="H30" i="6"/>
  <c r="E50" i="6"/>
  <c r="H50" i="6"/>
  <c r="J50" i="6"/>
  <c r="G50" i="6"/>
  <c r="M50" i="6"/>
  <c r="K50" i="6"/>
  <c r="F50" i="6"/>
  <c r="L50" i="6"/>
  <c r="N50" i="6"/>
  <c r="I50" i="6"/>
  <c r="F9" i="11"/>
  <c r="J22" i="6"/>
  <c r="I22" i="6"/>
  <c r="M22" i="6"/>
  <c r="L22" i="6"/>
  <c r="G22" i="6"/>
  <c r="N22" i="6"/>
  <c r="F22" i="6"/>
  <c r="K22" i="6"/>
  <c r="E22" i="6"/>
  <c r="H22" i="6"/>
  <c r="F11" i="11"/>
  <c r="I24" i="6"/>
  <c r="F24" i="6"/>
  <c r="N24" i="6"/>
  <c r="J24" i="6"/>
  <c r="H24" i="6"/>
  <c r="E24" i="6"/>
  <c r="K24" i="6"/>
  <c r="L24" i="6"/>
  <c r="G24" i="6"/>
  <c r="M24" i="6"/>
  <c r="F28" i="11"/>
  <c r="M37" i="6"/>
  <c r="I37" i="6"/>
  <c r="E37" i="6"/>
  <c r="K37" i="6"/>
  <c r="N37" i="6"/>
  <c r="H37" i="6"/>
  <c r="J37" i="6"/>
  <c r="G37" i="6"/>
  <c r="F37" i="6"/>
  <c r="L37" i="6"/>
  <c r="F19" i="11"/>
  <c r="L32" i="6"/>
  <c r="N32" i="6"/>
  <c r="J32" i="6"/>
  <c r="I32" i="6"/>
  <c r="E32" i="6"/>
  <c r="G32" i="6"/>
  <c r="M32" i="6"/>
  <c r="H32" i="6"/>
  <c r="F32" i="6"/>
  <c r="K32" i="6"/>
  <c r="F12" i="11"/>
  <c r="L11" i="6"/>
  <c r="M11" i="6"/>
  <c r="G11" i="6"/>
  <c r="N11" i="6"/>
  <c r="I11" i="6"/>
  <c r="K11" i="6"/>
  <c r="F11" i="6"/>
  <c r="H11" i="6"/>
  <c r="E11" i="6"/>
  <c r="J11" i="6"/>
  <c r="F14" i="11"/>
  <c r="E25" i="6"/>
  <c r="G25" i="6"/>
  <c r="N25" i="6"/>
  <c r="L25" i="6"/>
  <c r="J25" i="6"/>
  <c r="M25" i="6"/>
  <c r="I25" i="6"/>
  <c r="F25" i="6"/>
  <c r="K25" i="6"/>
  <c r="H25" i="6"/>
  <c r="F31" i="11"/>
  <c r="N15" i="6"/>
  <c r="I15" i="6"/>
  <c r="E15" i="6"/>
  <c r="J15" i="6"/>
  <c r="F15" i="6"/>
  <c r="M15" i="6"/>
  <c r="H15" i="6"/>
  <c r="L15" i="6"/>
  <c r="G15" i="6"/>
  <c r="K15" i="6"/>
  <c r="F34" i="11"/>
  <c r="H34" i="6"/>
  <c r="N34" i="6"/>
  <c r="G34" i="6"/>
  <c r="F34" i="6"/>
  <c r="K34" i="6"/>
  <c r="E34" i="6"/>
  <c r="J34" i="6"/>
  <c r="M34" i="6"/>
  <c r="L34" i="6"/>
  <c r="I34" i="6"/>
  <c r="N14" i="6"/>
  <c r="M14" i="6"/>
  <c r="G14" i="6"/>
  <c r="L14" i="6"/>
  <c r="I14" i="6"/>
  <c r="H14" i="6"/>
  <c r="F14" i="6"/>
  <c r="E14" i="6"/>
  <c r="K14" i="6"/>
  <c r="J14" i="6"/>
  <c r="F23" i="11"/>
  <c r="H33" i="6"/>
  <c r="E33" i="6"/>
  <c r="L33" i="6"/>
  <c r="I33" i="6"/>
  <c r="J33" i="6"/>
  <c r="K33" i="6"/>
  <c r="N33" i="6"/>
  <c r="M33" i="6"/>
  <c r="F33" i="6"/>
  <c r="G33" i="6"/>
  <c r="F25" i="11"/>
  <c r="E35" i="6"/>
  <c r="K35" i="6"/>
  <c r="G35" i="6"/>
  <c r="I35" i="6"/>
  <c r="L35" i="6"/>
  <c r="J35" i="6"/>
  <c r="H35" i="6"/>
  <c r="N35" i="6"/>
  <c r="F35" i="6"/>
  <c r="M35" i="6"/>
  <c r="F18" i="11"/>
  <c r="J28" i="6"/>
  <c r="E28" i="6"/>
  <c r="I28" i="6"/>
  <c r="H28" i="6"/>
  <c r="M28" i="6"/>
  <c r="G28" i="6"/>
  <c r="N28" i="6"/>
  <c r="K28" i="6"/>
  <c r="L28" i="6"/>
  <c r="F28" i="6"/>
  <c r="F26" i="11"/>
  <c r="N36" i="6"/>
  <c r="E36" i="6"/>
  <c r="M36" i="6"/>
  <c r="H36" i="6"/>
  <c r="I36" i="6"/>
  <c r="J36" i="6"/>
  <c r="G36" i="6"/>
  <c r="L36" i="6"/>
  <c r="K36" i="6"/>
  <c r="F36" i="6"/>
  <c r="F21" i="11"/>
  <c r="N29" i="6"/>
  <c r="K29" i="6"/>
  <c r="H29" i="6"/>
  <c r="I29" i="6"/>
  <c r="G29" i="6"/>
  <c r="E29" i="6"/>
  <c r="F29" i="6"/>
  <c r="J29" i="6"/>
  <c r="L29" i="6"/>
  <c r="M29" i="6"/>
  <c r="F10" i="11"/>
  <c r="H23" i="6"/>
  <c r="J23" i="6"/>
  <c r="M23" i="6"/>
  <c r="E23" i="6"/>
  <c r="F23" i="6"/>
  <c r="K23" i="6"/>
  <c r="N23" i="6"/>
  <c r="I23" i="6"/>
  <c r="L23" i="6"/>
  <c r="G23" i="6"/>
  <c r="F16" i="11"/>
  <c r="L27" i="6"/>
  <c r="M27" i="6"/>
  <c r="H27" i="6"/>
  <c r="G27" i="6"/>
  <c r="I27" i="6"/>
  <c r="K27" i="6"/>
  <c r="E27" i="6"/>
  <c r="F27" i="6"/>
  <c r="J27" i="6"/>
  <c r="N27" i="6"/>
  <c r="F29" i="11"/>
  <c r="I39" i="6"/>
  <c r="J39" i="6"/>
  <c r="H39" i="6"/>
  <c r="F39" i="6"/>
  <c r="M39" i="6"/>
  <c r="L39" i="6"/>
  <c r="K39" i="6"/>
  <c r="E39" i="6"/>
  <c r="G39" i="6"/>
  <c r="N39" i="6"/>
  <c r="F33" i="11"/>
  <c r="N31" i="6"/>
  <c r="I31" i="6"/>
  <c r="E31" i="6"/>
  <c r="H31" i="6"/>
  <c r="M31" i="6"/>
  <c r="G31" i="6"/>
  <c r="F31" i="6"/>
  <c r="L31" i="6"/>
  <c r="J31" i="6"/>
  <c r="K31" i="6"/>
  <c r="F30" i="11"/>
  <c r="F35" i="11"/>
  <c r="C4" i="4"/>
  <c r="C4" i="6" s="1"/>
  <c r="C5" i="6"/>
  <c r="E45" i="6"/>
  <c r="F45" i="6"/>
  <c r="G45" i="6"/>
  <c r="H45" i="6"/>
  <c r="I45" i="6"/>
  <c r="J45" i="6"/>
  <c r="K45" i="6"/>
  <c r="L45" i="6"/>
  <c r="M45" i="6"/>
  <c r="N45" i="6"/>
  <c r="K44" i="6"/>
  <c r="L44" i="6"/>
  <c r="M44" i="6"/>
  <c r="N44" i="6"/>
  <c r="E44" i="6"/>
  <c r="I44" i="6"/>
  <c r="F44" i="6"/>
  <c r="G44" i="6"/>
  <c r="H44" i="6"/>
  <c r="J44" i="6"/>
  <c r="D8" i="11"/>
  <c r="D32" i="11"/>
  <c r="D27" i="11"/>
  <c r="D5" i="11"/>
  <c r="D6" i="11"/>
  <c r="D17" i="11"/>
  <c r="D4" i="11"/>
  <c r="E4" i="11" s="1"/>
  <c r="C8" i="7"/>
  <c r="C9" i="4"/>
  <c r="C9" i="6" s="1"/>
  <c r="H16" i="4"/>
  <c r="J16" i="4"/>
  <c r="E16" i="4"/>
  <c r="E17" i="4" s="1"/>
  <c r="O16" i="4"/>
  <c r="N16" i="4"/>
  <c r="M16" i="4"/>
  <c r="I16" i="4"/>
  <c r="L16" i="4"/>
  <c r="P16" i="4"/>
  <c r="K16" i="4"/>
  <c r="F16" i="4"/>
  <c r="G16" i="4"/>
  <c r="D11" i="6" l="1"/>
  <c r="D28" i="6"/>
  <c r="E5" i="6"/>
  <c r="K5" i="6"/>
  <c r="N5" i="6"/>
  <c r="F5" i="6"/>
  <c r="I5" i="6"/>
  <c r="J5" i="6"/>
  <c r="M5" i="6"/>
  <c r="G5" i="6"/>
  <c r="L5" i="6"/>
  <c r="H5" i="6"/>
  <c r="D35" i="6"/>
  <c r="D23" i="6"/>
  <c r="D32" i="6"/>
  <c r="D27" i="6"/>
  <c r="D22" i="6"/>
  <c r="D33" i="6"/>
  <c r="D24" i="6"/>
  <c r="D30" i="6"/>
  <c r="D31" i="6"/>
  <c r="D34" i="6"/>
  <c r="D25" i="6"/>
  <c r="D38" i="6"/>
  <c r="D14" i="6"/>
  <c r="D29" i="6"/>
  <c r="D13" i="6"/>
  <c r="D39" i="6"/>
  <c r="D37" i="6"/>
  <c r="D44" i="6"/>
  <c r="D50" i="6"/>
  <c r="D45" i="6"/>
  <c r="D15" i="6"/>
  <c r="D36" i="6"/>
  <c r="E27" i="11"/>
  <c r="F27" i="11" s="1"/>
  <c r="E8" i="11"/>
  <c r="E5" i="11"/>
  <c r="F4" i="11"/>
  <c r="E17" i="11"/>
  <c r="F17" i="11" s="1"/>
  <c r="E32" i="11"/>
  <c r="L17" i="4"/>
  <c r="L40" i="4"/>
  <c r="L41" i="4" s="1"/>
  <c r="K17" i="4"/>
  <c r="K40" i="4"/>
  <c r="I17" i="4"/>
  <c r="I40" i="4"/>
  <c r="O17" i="4"/>
  <c r="O40" i="4"/>
  <c r="F17" i="4"/>
  <c r="F40" i="4"/>
  <c r="N17" i="4"/>
  <c r="N40" i="4"/>
  <c r="P17" i="4"/>
  <c r="P40" i="4"/>
  <c r="M17" i="4"/>
  <c r="M40" i="4"/>
  <c r="J17" i="4"/>
  <c r="J40" i="4"/>
  <c r="H17" i="4"/>
  <c r="H40" i="4"/>
  <c r="G17" i="4"/>
  <c r="G40" i="4"/>
  <c r="F12" i="9"/>
  <c r="C16" i="4"/>
  <c r="C16" i="6" s="1"/>
  <c r="C17" i="6" s="1"/>
  <c r="F5" i="11" l="1"/>
  <c r="I6" i="6"/>
  <c r="E6" i="6"/>
  <c r="F6" i="6"/>
  <c r="N6" i="6"/>
  <c r="K6" i="6"/>
  <c r="H6" i="6"/>
  <c r="L6" i="6"/>
  <c r="M6" i="6"/>
  <c r="J6" i="6"/>
  <c r="G6" i="6"/>
  <c r="F8" i="11"/>
  <c r="H10" i="6"/>
  <c r="J10" i="6"/>
  <c r="L10" i="6"/>
  <c r="M10" i="6"/>
  <c r="F10" i="6"/>
  <c r="K10" i="6"/>
  <c r="G10" i="6"/>
  <c r="N10" i="6"/>
  <c r="I10" i="6"/>
  <c r="E10" i="6"/>
  <c r="F32" i="11"/>
  <c r="J20" i="6"/>
  <c r="H20" i="6"/>
  <c r="K20" i="6"/>
  <c r="L20" i="6"/>
  <c r="M20" i="6"/>
  <c r="F20" i="6"/>
  <c r="G20" i="6"/>
  <c r="I20" i="6"/>
  <c r="E20" i="6"/>
  <c r="N20" i="6"/>
  <c r="F24" i="9"/>
  <c r="D5" i="6"/>
  <c r="C17" i="4"/>
  <c r="G41" i="4"/>
  <c r="H41" i="4"/>
  <c r="M41" i="4"/>
  <c r="F41" i="4"/>
  <c r="O41" i="4"/>
  <c r="N41" i="4"/>
  <c r="J41" i="4"/>
  <c r="K41" i="4"/>
  <c r="I41" i="4"/>
  <c r="P41" i="4"/>
  <c r="D10" i="6" l="1"/>
  <c r="D6" i="6"/>
  <c r="D20" i="6"/>
  <c r="C19" i="4" l="1"/>
  <c r="C19" i="6" s="1"/>
  <c r="E19" i="4"/>
  <c r="E40" i="4" s="1"/>
  <c r="C40" i="4" l="1"/>
  <c r="E41" i="4"/>
  <c r="C40" i="6" l="1"/>
  <c r="C41" i="6" s="1"/>
  <c r="C41" i="4"/>
  <c r="E6" i="11" l="1"/>
  <c r="E13" i="11"/>
  <c r="E15" i="11"/>
  <c r="E7" i="11"/>
  <c r="F7" i="11" l="1"/>
  <c r="I21" i="6"/>
  <c r="L21" i="6"/>
  <c r="J21" i="6"/>
  <c r="N21" i="6"/>
  <c r="E21" i="6"/>
  <c r="F21" i="6"/>
  <c r="G21" i="6"/>
  <c r="H21" i="6"/>
  <c r="K21" i="6"/>
  <c r="M21" i="6"/>
  <c r="F13" i="11"/>
  <c r="N12" i="6"/>
  <c r="N9" i="6" s="1"/>
  <c r="I12" i="6"/>
  <c r="I9" i="6" s="1"/>
  <c r="K12" i="6"/>
  <c r="K9" i="6" s="1"/>
  <c r="G12" i="6"/>
  <c r="G9" i="6" s="1"/>
  <c r="L12" i="6"/>
  <c r="E12" i="6"/>
  <c r="H12" i="6"/>
  <c r="H9" i="6" s="1"/>
  <c r="F12" i="6"/>
  <c r="F9" i="6" s="1"/>
  <c r="M12" i="6"/>
  <c r="M9" i="6" s="1"/>
  <c r="J12" i="6"/>
  <c r="J9" i="6" s="1"/>
  <c r="F15" i="11"/>
  <c r="F26" i="6"/>
  <c r="E26" i="6"/>
  <c r="M26" i="6"/>
  <c r="G26" i="6"/>
  <c r="K26" i="6"/>
  <c r="I26" i="6"/>
  <c r="N26" i="6"/>
  <c r="H26" i="6"/>
  <c r="J26" i="6"/>
  <c r="L26" i="6"/>
  <c r="H7" i="6"/>
  <c r="H4" i="6" s="1"/>
  <c r="E7" i="6"/>
  <c r="F7" i="6"/>
  <c r="F4" i="6" s="1"/>
  <c r="L7" i="6"/>
  <c r="L4" i="6" s="1"/>
  <c r="I7" i="6"/>
  <c r="I4" i="6" s="1"/>
  <c r="K7" i="6"/>
  <c r="K4" i="6" s="1"/>
  <c r="M7" i="6"/>
  <c r="M4" i="6" s="1"/>
  <c r="J7" i="6"/>
  <c r="J4" i="6" s="1"/>
  <c r="N7" i="6"/>
  <c r="N4" i="6" s="1"/>
  <c r="G7" i="6"/>
  <c r="G4" i="6" s="1"/>
  <c r="F6" i="11"/>
  <c r="L9" i="6"/>
  <c r="H16" i="6" l="1"/>
  <c r="H17" i="6" s="1"/>
  <c r="N19" i="6"/>
  <c r="F16" i="6"/>
  <c r="F17" i="6" s="1"/>
  <c r="G16" i="6"/>
  <c r="G17" i="6" s="1"/>
  <c r="I19" i="6"/>
  <c r="I16" i="6"/>
  <c r="I17" i="6" s="1"/>
  <c r="J19" i="6"/>
  <c r="M16" i="6"/>
  <c r="M17" i="6" s="1"/>
  <c r="L16" i="6"/>
  <c r="L17" i="6" s="1"/>
  <c r="D7" i="6"/>
  <c r="E4" i="6"/>
  <c r="D4" i="6" s="1"/>
  <c r="D21" i="6"/>
  <c r="G19" i="6"/>
  <c r="F19" i="6"/>
  <c r="D26" i="6"/>
  <c r="M19" i="6"/>
  <c r="E9" i="6"/>
  <c r="D12" i="6"/>
  <c r="K19" i="6"/>
  <c r="N16" i="6"/>
  <c r="N17" i="6" s="1"/>
  <c r="J16" i="6"/>
  <c r="J17" i="6" s="1"/>
  <c r="K16" i="6"/>
  <c r="L19" i="6"/>
  <c r="E19" i="6"/>
  <c r="H19" i="6"/>
  <c r="G40" i="6" l="1"/>
  <c r="G41" i="6" s="1"/>
  <c r="F40" i="6"/>
  <c r="F41" i="6" s="1"/>
  <c r="M40" i="6"/>
  <c r="M41" i="6" s="1"/>
  <c r="I40" i="6"/>
  <c r="I41" i="6" s="1"/>
  <c r="H40" i="6"/>
  <c r="H41" i="6" s="1"/>
  <c r="K40" i="6"/>
  <c r="D19" i="6"/>
  <c r="L40" i="6"/>
  <c r="L41" i="6" s="1"/>
  <c r="J40" i="6"/>
  <c r="J41" i="6" s="1"/>
  <c r="K17" i="6"/>
  <c r="E16" i="6"/>
  <c r="D9" i="6"/>
  <c r="N40" i="6"/>
  <c r="N41" i="6" s="1"/>
  <c r="K41" i="6" l="1"/>
  <c r="E17" i="6"/>
  <c r="D16" i="6"/>
  <c r="E40" i="6"/>
  <c r="D40" i="6" l="1"/>
  <c r="E41" i="6"/>
  <c r="C43" i="4" l="1"/>
  <c r="C43" i="6" l="1"/>
  <c r="K43" i="6" s="1"/>
  <c r="K46" i="6" s="1"/>
  <c r="J43" i="4"/>
  <c r="J5" i="7" s="1"/>
  <c r="P43" i="4"/>
  <c r="H43" i="4"/>
  <c r="K43" i="4"/>
  <c r="K5" i="7" s="1"/>
  <c r="C46" i="4"/>
  <c r="N43" i="4"/>
  <c r="I43" i="4"/>
  <c r="F43" i="4"/>
  <c r="M43" i="4"/>
  <c r="E43" i="4"/>
  <c r="L43" i="4"/>
  <c r="O43" i="4"/>
  <c r="G43" i="4"/>
  <c r="M43" i="6" l="1"/>
  <c r="M46" i="6" s="1"/>
  <c r="N43" i="6"/>
  <c r="N46" i="6" s="1"/>
  <c r="N47" i="6" s="1"/>
  <c r="I43" i="6"/>
  <c r="I46" i="6" s="1"/>
  <c r="I51" i="6" s="1"/>
  <c r="I52" i="6" s="1"/>
  <c r="L43" i="6"/>
  <c r="L46" i="6" s="1"/>
  <c r="E43" i="6"/>
  <c r="G43" i="6"/>
  <c r="G46" i="6" s="1"/>
  <c r="F43" i="6"/>
  <c r="F46" i="6" s="1"/>
  <c r="F51" i="6" s="1"/>
  <c r="F52" i="6" s="1"/>
  <c r="H43" i="6"/>
  <c r="H46" i="6" s="1"/>
  <c r="H51" i="6" s="1"/>
  <c r="H52" i="6" s="1"/>
  <c r="J43" i="6"/>
  <c r="J46" i="6" s="1"/>
  <c r="J46" i="4"/>
  <c r="J51" i="4" s="1"/>
  <c r="N46" i="4"/>
  <c r="N5" i="7"/>
  <c r="G46" i="4"/>
  <c r="G5" i="7"/>
  <c r="C51" i="4"/>
  <c r="C47" i="4"/>
  <c r="C46" i="6"/>
  <c r="C47" i="6" s="1"/>
  <c r="O46" i="4"/>
  <c r="O5" i="7"/>
  <c r="L5" i="7"/>
  <c r="L46" i="4"/>
  <c r="E46" i="4"/>
  <c r="E5" i="7"/>
  <c r="P5" i="7"/>
  <c r="P46" i="4"/>
  <c r="M46" i="4"/>
  <c r="M5" i="7"/>
  <c r="I5" i="7"/>
  <c r="I46" i="4"/>
  <c r="K46" i="4"/>
  <c r="K47" i="4" s="1"/>
  <c r="H46" i="4"/>
  <c r="H5" i="7"/>
  <c r="F46" i="4"/>
  <c r="F5" i="7"/>
  <c r="F47" i="6"/>
  <c r="G47" i="6"/>
  <c r="G51" i="6"/>
  <c r="G52" i="6" s="1"/>
  <c r="L51" i="6"/>
  <c r="L52" i="6" s="1"/>
  <c r="L47" i="6"/>
  <c r="N51" i="6"/>
  <c r="N52" i="6" s="1"/>
  <c r="E46" i="6"/>
  <c r="D43" i="6"/>
  <c r="M47" i="6"/>
  <c r="M51" i="6"/>
  <c r="M52" i="6" s="1"/>
  <c r="J47" i="6"/>
  <c r="J51" i="6"/>
  <c r="J52" i="6" s="1"/>
  <c r="K51" i="6"/>
  <c r="K52" i="6" s="1"/>
  <c r="K47" i="6"/>
  <c r="I47" i="6" l="1"/>
  <c r="H47" i="6"/>
  <c r="K51" i="4"/>
  <c r="K4" i="7" s="1"/>
  <c r="K3" i="7" s="1"/>
  <c r="K32" i="7" s="1"/>
  <c r="J47" i="4"/>
  <c r="C52" i="4"/>
  <c r="C51" i="6"/>
  <c r="C52" i="6" s="1"/>
  <c r="P47" i="4"/>
  <c r="P51" i="4"/>
  <c r="H47" i="4"/>
  <c r="H51" i="4"/>
  <c r="M47" i="4"/>
  <c r="M51" i="4"/>
  <c r="C5" i="7"/>
  <c r="I51" i="4"/>
  <c r="I47" i="4"/>
  <c r="L51" i="4"/>
  <c r="L47" i="4"/>
  <c r="G47" i="4"/>
  <c r="G51" i="4"/>
  <c r="O51" i="4"/>
  <c r="O47" i="4"/>
  <c r="F47" i="4"/>
  <c r="F51" i="4"/>
  <c r="E47" i="4"/>
  <c r="E51" i="4"/>
  <c r="N47" i="4"/>
  <c r="N51" i="4"/>
  <c r="J52" i="4"/>
  <c r="J4" i="7"/>
  <c r="J3" i="7" s="1"/>
  <c r="J32" i="7" s="1"/>
  <c r="E51" i="6"/>
  <c r="D46" i="6"/>
  <c r="E47" i="6"/>
  <c r="K52" i="4" l="1"/>
  <c r="N52" i="4"/>
  <c r="N4" i="7"/>
  <c r="N3" i="7" s="1"/>
  <c r="N32" i="7" s="1"/>
  <c r="F52" i="4"/>
  <c r="F4" i="7"/>
  <c r="F3" i="7" s="1"/>
  <c r="F32" i="7" s="1"/>
  <c r="O4" i="7"/>
  <c r="O3" i="7" s="1"/>
  <c r="O32" i="7" s="1"/>
  <c r="O52" i="4"/>
  <c r="M52" i="4"/>
  <c r="M4" i="7"/>
  <c r="M3" i="7" s="1"/>
  <c r="M32" i="7" s="1"/>
  <c r="G4" i="7"/>
  <c r="G3" i="7" s="1"/>
  <c r="G32" i="7" s="1"/>
  <c r="G52" i="4"/>
  <c r="H52" i="4"/>
  <c r="H4" i="7"/>
  <c r="H3" i="7" s="1"/>
  <c r="H32" i="7" s="1"/>
  <c r="E4" i="7"/>
  <c r="E52" i="4"/>
  <c r="L4" i="7"/>
  <c r="L3" i="7" s="1"/>
  <c r="L32" i="7" s="1"/>
  <c r="L52" i="4"/>
  <c r="P4" i="7"/>
  <c r="P3" i="7" s="1"/>
  <c r="P32" i="7" s="1"/>
  <c r="P52" i="4"/>
  <c r="I52" i="4"/>
  <c r="I4" i="7"/>
  <c r="I3" i="7" s="1"/>
  <c r="I32" i="7" s="1"/>
  <c r="D51" i="6"/>
  <c r="E52" i="6"/>
  <c r="E3" i="7" l="1"/>
  <c r="E32" i="7" s="1"/>
  <c r="E35" i="7" s="1"/>
  <c r="F34" i="7" s="1"/>
  <c r="F35" i="7" s="1"/>
  <c r="G34" i="7" s="1"/>
  <c r="G35" i="7" s="1"/>
  <c r="H34" i="7" s="1"/>
  <c r="H35" i="7" s="1"/>
  <c r="I34" i="7" s="1"/>
  <c r="I35" i="7" s="1"/>
  <c r="J34" i="7" s="1"/>
  <c r="J35" i="7" s="1"/>
  <c r="K34" i="7" s="1"/>
  <c r="K35" i="7" s="1"/>
  <c r="L34" i="7" s="1"/>
  <c r="L35" i="7" s="1"/>
  <c r="M34" i="7" s="1"/>
  <c r="M35" i="7" s="1"/>
  <c r="N34" i="7" s="1"/>
  <c r="N35" i="7" s="1"/>
  <c r="O34" i="7" s="1"/>
  <c r="O35" i="7" s="1"/>
  <c r="P34" i="7" s="1"/>
  <c r="P35" i="7" s="1"/>
  <c r="C4" i="7"/>
  <c r="C3" i="7" s="1"/>
  <c r="C32" i="7" s="1"/>
  <c r="C35" i="7" l="1"/>
  <c r="C8" i="9" s="1"/>
  <c r="C12" i="9" s="1"/>
  <c r="C24" i="9" s="1"/>
  <c r="I7" i="9" l="1"/>
  <c r="I8" i="9"/>
  <c r="I11" i="9"/>
  <c r="F25" i="9"/>
  <c r="I10" i="9" s="1"/>
  <c r="I9" i="9"/>
</calcChain>
</file>

<file path=xl/sharedStrings.xml><?xml version="1.0" encoding="utf-8"?>
<sst xmlns="http://schemas.openxmlformats.org/spreadsheetml/2006/main" count="1521" uniqueCount="348">
  <si>
    <t>Step 1</t>
  </si>
  <si>
    <t>Insert all farm transactions in the "Transactions" tab (usually easiest to start by copying &amp; pasting line-item bank, credit card, and sales data)</t>
  </si>
  <si>
    <t>Make sure to include farm transactions outside of your main accounts like cash sales at market, farm items paid with personal credit card</t>
  </si>
  <si>
    <t>Step 2</t>
  </si>
  <si>
    <t>Split transactions as needed</t>
  </si>
  <si>
    <t>Loan/mortgage payments often should be split into principle, interest, and insurance</t>
  </si>
  <si>
    <t>Purchases with many items in one transaction often should be split into what the items were (especially if they're different categories like seeds and fertilizer)</t>
  </si>
  <si>
    <t>Split transactions by enterprise where you can -- i.e., if you put half your compost onto one enterprise and half your compost onto the other</t>
  </si>
  <si>
    <t>Step 3</t>
  </si>
  <si>
    <t>Add/correct descriptions as needed (e.g., "gloves from Home Depot" and "seeds from Home Depot" rather than "Home Depot" for a split transaction)</t>
  </si>
  <si>
    <t>Step 4</t>
  </si>
  <si>
    <t>Ensure all amounts have the correct sign</t>
  </si>
  <si>
    <t>Positive if it's "money coming into your account" like sales, refund on something you bought, or grant or loan money</t>
  </si>
  <si>
    <t>Negative if it's "money going out of your account" like expenses, refunding a customer, or a loan repayment</t>
  </si>
  <si>
    <t>Step 5</t>
  </si>
  <si>
    <t>Give each transaction the right "type" (sales, expenses, or investments)</t>
  </si>
  <si>
    <t>Use the cell dropdown to see the options</t>
  </si>
  <si>
    <t>Loan principle repayment is an investment -- you are building your equity</t>
  </si>
  <si>
    <t>Loan interest and insurance repayment is an expense under the "Interest" and "Insurance" categories</t>
  </si>
  <si>
    <t>Capital purchases or sales are investments -- you are increasing/decreasing the value of your farm</t>
  </si>
  <si>
    <t>Capital includes tractors and other heavy equipment, fencing, farm buildings, and fruit/nut trees</t>
  </si>
  <si>
    <t>Capital improvements (e.g., expanding a building) are investments, but capital repairs (e.g., tractor maintenance) are expenses</t>
  </si>
  <si>
    <t>Most transactions should be either sales or expenses</t>
  </si>
  <si>
    <t xml:space="preserve">Step 6 </t>
  </si>
  <si>
    <t>Give each transaction the right "category"</t>
  </si>
  <si>
    <t>Use the cell dropdown to see the options (most of them linked to Schedule F, but include a few other common types like advertising not on Schedule F)</t>
  </si>
  <si>
    <t>For cars and trucks, you will have to decide if you want to track mileage (standard expense per mile driven) or expenses (all vehicle costs including depreciation, fuel, repairs, etc.)</t>
  </si>
  <si>
    <t>Tracking mileage is generally simpler (only have to check odometer at beginning &amp; end of year and estimate % of use for farm vs personal)</t>
  </si>
  <si>
    <t>If you choose to track mileage, you should EXCLUDE any other vehicle expenses to prevent double-counting</t>
  </si>
  <si>
    <t>This is only for cars and trucks, not tractors, trailers, or other equipment</t>
  </si>
  <si>
    <t>Adding a category requires updating the data validation and formulas in this template</t>
  </si>
  <si>
    <t>Step 7</t>
  </si>
  <si>
    <t>Go to the "Categorization" tab and enter your farm enterprises (e.g., "poultry," "eggs," "apples," "tomatoes," "market vegetables," "jam")</t>
  </si>
  <si>
    <t>This template supports up to 10 enterprises</t>
  </si>
  <si>
    <t>Adding more enterprises requires updating the data validation and formulas in this template</t>
  </si>
  <si>
    <t>Step 8</t>
  </si>
  <si>
    <t>Give transactions specific to one farm product the right "enterprise" (e.g., "eggs" for egg carton expenses and henhouse investments)</t>
  </si>
  <si>
    <t>…</t>
  </si>
  <si>
    <t>Figure out how to let them add enterprises easily</t>
  </si>
  <si>
    <t>Leave this blank if a transaction applies to the whole farm (e.g., diesel fuel for tractor, farm labor for sales at market)</t>
  </si>
  <si>
    <t>Tie all sales to an enterprise</t>
  </si>
  <si>
    <t>Step 9</t>
  </si>
  <si>
    <t>Go to the "Capital" tab and list all capital you have along with its original cost/purchase price, year placed into service, and length of life</t>
  </si>
  <si>
    <t>Use the IRS guidance on length of life even if you expect your capital to last longer/shorter for ease at tax time</t>
  </si>
  <si>
    <t>Step 10</t>
  </si>
  <si>
    <t>Go to the "Inventory" tab and list the value of your inventory every month</t>
  </si>
  <si>
    <t>If you sell only produce with a short shelf life (e.g., fresh fruits &amp; vegetables) and therefore your inventory is close to $0, you can skip this step</t>
  </si>
  <si>
    <t>Step 11</t>
  </si>
  <si>
    <t>Go to the "Cash Flow" tab and input your farm's beginning cash (how much is in your bank account) in January (the orange cell)</t>
  </si>
  <si>
    <t>Step 12</t>
  </si>
  <si>
    <t>Go to the "Balance Sheet" tab and fill in the orange boxes</t>
  </si>
  <si>
    <t>Livestock for sale is the value of current livestock you intend to sell in the next 12 months</t>
  </si>
  <si>
    <t>Growing crops is the expected value of crops in the ground you intend to sell in the next 12 months</t>
  </si>
  <si>
    <t>Loans payable are what you owe (principle and interest) in the next 12 months</t>
  </si>
  <si>
    <t>Breeding livestock is the value of livestock you use for breeding and don't intend to sell, but could if you had to</t>
  </si>
  <si>
    <t>Real estate is the value of any farm property you own</t>
  </si>
  <si>
    <t>Intermediate &amp; long-term liability loans are the outstanding balance of the loans minus whatever you'll pay in the next 12 months (don't double count this year's payments)</t>
  </si>
  <si>
    <t>Indicate the date you've updated the balance sheet</t>
  </si>
  <si>
    <t>Full year</t>
  </si>
  <si>
    <t>Revenues</t>
  </si>
  <si>
    <t>Cost of Goods Sold</t>
  </si>
  <si>
    <t>Gross Profit</t>
  </si>
  <si>
    <t>%</t>
  </si>
  <si>
    <t>Farm Expenses</t>
  </si>
  <si>
    <t>Labor</t>
  </si>
  <si>
    <t>Mileage</t>
  </si>
  <si>
    <t>Gasoline, fuel, and oil (excluding mileage)</t>
  </si>
  <si>
    <t>Supplies</t>
  </si>
  <si>
    <t>Repairs and maintenance</t>
  </si>
  <si>
    <t>Depreciation</t>
  </si>
  <si>
    <t>Utilities</t>
  </si>
  <si>
    <t>Insurance</t>
  </si>
  <si>
    <t>Software</t>
  </si>
  <si>
    <t>Advertising</t>
  </si>
  <si>
    <t>Operating Profit</t>
  </si>
  <si>
    <t>Interest</t>
  </si>
  <si>
    <t>Taxes</t>
  </si>
  <si>
    <t>Net Profit</t>
  </si>
  <si>
    <t>Cash from Operations</t>
  </si>
  <si>
    <t>Net profit</t>
  </si>
  <si>
    <t>Cash from Investments</t>
  </si>
  <si>
    <t>Infrastructure</t>
  </si>
  <si>
    <t>Equipment</t>
  </si>
  <si>
    <t>Property</t>
  </si>
  <si>
    <t>Cash from Financing</t>
  </si>
  <si>
    <t>Total Cash</t>
  </si>
  <si>
    <t>Opening balance</t>
  </si>
  <si>
    <t>Closing balance</t>
  </si>
  <si>
    <t>Date updated:</t>
  </si>
  <si>
    <t>Assets</t>
  </si>
  <si>
    <t>Liabilities</t>
  </si>
  <si>
    <t>Ratios</t>
  </si>
  <si>
    <t>"Vulnerable" threshold</t>
  </si>
  <si>
    <t>"Strong" threshold</t>
  </si>
  <si>
    <t>Current assets</t>
  </si>
  <si>
    <t>Current liabilities</t>
  </si>
  <si>
    <t>Working capital</t>
  </si>
  <si>
    <t>Cash</t>
  </si>
  <si>
    <t>Current ratio</t>
  </si>
  <si>
    <t>Mortgage payable</t>
  </si>
  <si>
    <t>Debt/assets</t>
  </si>
  <si>
    <t>Debt/equity</t>
  </si>
  <si>
    <t>Total current assets</t>
  </si>
  <si>
    <t>Total current liabilities</t>
  </si>
  <si>
    <t>Intermediate assets</t>
  </si>
  <si>
    <t>Intermediate liabilities</t>
  </si>
  <si>
    <t>Breeding livestock</t>
  </si>
  <si>
    <t>Total intermediate assets</t>
  </si>
  <si>
    <t>Total intermediate liabilities</t>
  </si>
  <si>
    <t>Long-term assets</t>
  </si>
  <si>
    <t>Long-term liabilities</t>
  </si>
  <si>
    <t>Real estate</t>
  </si>
  <si>
    <t>Total long-term assets</t>
  </si>
  <si>
    <t>Total long-term liabilities</t>
  </si>
  <si>
    <t>TOTAL ASSETS</t>
  </si>
  <si>
    <t>TOTAL LIABILITIES</t>
  </si>
  <si>
    <t>Copy &amp; paste formula for new transactions</t>
  </si>
  <si>
    <t>Month</t>
  </si>
  <si>
    <t>Date</t>
  </si>
  <si>
    <t>Description</t>
  </si>
  <si>
    <t>Amount</t>
  </si>
  <si>
    <t>Type</t>
  </si>
  <si>
    <t>Category</t>
  </si>
  <si>
    <t>Enterprise</t>
  </si>
  <si>
    <t>Power bill</t>
  </si>
  <si>
    <t>Expense</t>
  </si>
  <si>
    <t>Contractor 5</t>
  </si>
  <si>
    <t>Tractor payment -- interest</t>
  </si>
  <si>
    <t>Contractor 10</t>
  </si>
  <si>
    <t>Website hosting</t>
  </si>
  <si>
    <t>Contractor 3</t>
  </si>
  <si>
    <t>Contractor 11</t>
  </si>
  <si>
    <t>Market garden vegetables</t>
  </si>
  <si>
    <t>Compost</t>
  </si>
  <si>
    <t>Fertilizers and lime</t>
  </si>
  <si>
    <t>Contractor 12</t>
  </si>
  <si>
    <t>Internet bill</t>
  </si>
  <si>
    <t>Contractor 13</t>
  </si>
  <si>
    <t>Contractor 6</t>
  </si>
  <si>
    <t>Contractor 2</t>
  </si>
  <si>
    <t>Square</t>
  </si>
  <si>
    <t>Contractor 4</t>
  </si>
  <si>
    <t>Tractor payment -- principle</t>
  </si>
  <si>
    <t>Tractor fuel</t>
  </si>
  <si>
    <t>Fencing</t>
  </si>
  <si>
    <t>Greenhouse</t>
  </si>
  <si>
    <t>April CSA</t>
  </si>
  <si>
    <t>Revenue</t>
  </si>
  <si>
    <t>Farm product sales</t>
  </si>
  <si>
    <t>May CSA</t>
  </si>
  <si>
    <t>June CSA</t>
  </si>
  <si>
    <t>July CSA</t>
  </si>
  <si>
    <t>August CSA</t>
  </si>
  <si>
    <t>February farmers markets</t>
  </si>
  <si>
    <t>March farmers markets</t>
  </si>
  <si>
    <t>April farmers markets</t>
  </si>
  <si>
    <t>May farmers markets</t>
  </si>
  <si>
    <t>June farmers markets</t>
  </si>
  <si>
    <t>July farmers markets</t>
  </si>
  <si>
    <t>August farmers markets</t>
  </si>
  <si>
    <t>September farmers markets</t>
  </si>
  <si>
    <t>Bins &amp; bags for market</t>
  </si>
  <si>
    <t>Processing &amp; packaging</t>
  </si>
  <si>
    <t>Contractor 1</t>
  </si>
  <si>
    <t>Property taxes</t>
  </si>
  <si>
    <t>Income taxes</t>
  </si>
  <si>
    <t>Plants</t>
  </si>
  <si>
    <t>Seeds and plants</t>
  </si>
  <si>
    <t>Electrical work</t>
  </si>
  <si>
    <t>Mileage - Subaru</t>
  </si>
  <si>
    <t>Repairs after break-in (after insurance)</t>
  </si>
  <si>
    <t>Skid steer rental</t>
  </si>
  <si>
    <t>Vehicle/machinery/equipment rent</t>
  </si>
  <si>
    <t>Food Well Alliance grant</t>
  </si>
  <si>
    <t>Grants and government payments</t>
  </si>
  <si>
    <t>ALLOCATED IN TRANSACTIONS</t>
  </si>
  <si>
    <t>Note: all categories highlighted are Schedule F categories</t>
  </si>
  <si>
    <t>Template supports maximum of 10 enterprises</t>
  </si>
  <si>
    <t>Other farm revenues</t>
  </si>
  <si>
    <t>Car and truck expenses</t>
  </si>
  <si>
    <t>Chemicals</t>
  </si>
  <si>
    <t>Enterprise 5</t>
  </si>
  <si>
    <t>Conservation expenses</t>
  </si>
  <si>
    <t>Enterprise 6</t>
  </si>
  <si>
    <t>Custom hire (machine work)</t>
  </si>
  <si>
    <t>Enterprise 7</t>
  </si>
  <si>
    <t>Employee benefit programs</t>
  </si>
  <si>
    <t>Enterprise 8</t>
  </si>
  <si>
    <t>Feed</t>
  </si>
  <si>
    <t>Enterprise 9</t>
  </si>
  <si>
    <t>Enterprise 10</t>
  </si>
  <si>
    <t>Freight and trucking</t>
  </si>
  <si>
    <t>Pension and profit-sharing plans</t>
  </si>
  <si>
    <t>Land rent</t>
  </si>
  <si>
    <t>Livestock rent</t>
  </si>
  <si>
    <t>Storage and warehousing</t>
  </si>
  <si>
    <t>Veterinary, breeding, and medicine</t>
  </si>
  <si>
    <t>Livestock</t>
  </si>
  <si>
    <t>Other expenses</t>
  </si>
  <si>
    <t>Year of analysis</t>
  </si>
  <si>
    <t>Calculated</t>
  </si>
  <si>
    <t>IRS guidance on length of life</t>
  </si>
  <si>
    <t>Initial cost</t>
  </si>
  <si>
    <t>Length of life (years)</t>
  </si>
  <si>
    <t>Year put into service</t>
  </si>
  <si>
    <t>Current value</t>
  </si>
  <si>
    <t>5 years</t>
  </si>
  <si>
    <t>Cars &amp; trucks</t>
  </si>
  <si>
    <t>New farm machinery &amp; equipment</t>
  </si>
  <si>
    <t>Tractor</t>
  </si>
  <si>
    <t>7 years</t>
  </si>
  <si>
    <t>Office furniture &amp; equipment</t>
  </si>
  <si>
    <t>Farm building</t>
  </si>
  <si>
    <t>Used farm machinery &amp; equipment</t>
  </si>
  <si>
    <t>10 years</t>
  </si>
  <si>
    <t>Single-purpose agriculture/horticulture buildings</t>
  </si>
  <si>
    <t>Fruit &amp; nut trees/vines</t>
  </si>
  <si>
    <t>20 years</t>
  </si>
  <si>
    <t>Farm buildings</t>
  </si>
  <si>
    <t>&lt;1.3</t>
  </si>
  <si>
    <t>&gt;2</t>
  </si>
  <si>
    <t>&gt;60%</t>
  </si>
  <si>
    <t>&lt;30%</t>
  </si>
  <si>
    <t>&gt;150%</t>
  </si>
  <si>
    <t>&lt;40%</t>
  </si>
  <si>
    <t>EQUITY</t>
  </si>
  <si>
    <t>Enter purchases and expenses as negative numbers and income as positive numbers</t>
  </si>
  <si>
    <t>Net Other Profit</t>
  </si>
  <si>
    <t>Misc</t>
  </si>
  <si>
    <t>Beef</t>
  </si>
  <si>
    <t>Unallocated</t>
  </si>
  <si>
    <t>Total</t>
  </si>
  <si>
    <t>Return on assets</t>
  </si>
  <si>
    <t>&gt;12%</t>
  </si>
  <si>
    <t>&lt;3%</t>
  </si>
  <si>
    <t>Split</t>
  </si>
  <si>
    <t>X</t>
  </si>
  <si>
    <t>Leave blank if related to the entire farm</t>
  </si>
  <si>
    <t>Transactions</t>
  </si>
  <si>
    <t>Allocated</t>
  </si>
  <si>
    <t>Include transactions only for the year of analysis</t>
  </si>
  <si>
    <t>Download bank statements from your business accounts in CSV format, so that you can easily copy and paste the data here.</t>
  </si>
  <si>
    <t>Account</t>
  </si>
  <si>
    <t>Business Checking</t>
  </si>
  <si>
    <t>If using a Credit Card, for the sake of simplicity, omit the credit card payments altogether when importing data.</t>
  </si>
  <si>
    <t>Select the most appropriate categorization from the dropdown menu</t>
  </si>
  <si>
    <t>Enter "X" if you split the bank statement transaction (ie. Principal vs interest, or splitting a receipt)</t>
  </si>
  <si>
    <t>Unknown</t>
  </si>
  <si>
    <t>Other</t>
  </si>
  <si>
    <t>Transfer</t>
  </si>
  <si>
    <t>Check</t>
  </si>
  <si>
    <t>Owner Contribution</t>
  </si>
  <si>
    <t>Owner Distribution</t>
  </si>
  <si>
    <t>COGS</t>
  </si>
  <si>
    <t>Loan 1</t>
  </si>
  <si>
    <t>Loan 2</t>
  </si>
  <si>
    <t>Loan 3</t>
  </si>
  <si>
    <t>Loan 4</t>
  </si>
  <si>
    <t>Loan 5</t>
  </si>
  <si>
    <t>Investor Funds</t>
  </si>
  <si>
    <t>Liability</t>
  </si>
  <si>
    <t>Equity</t>
  </si>
  <si>
    <t>Loans payable</t>
  </si>
  <si>
    <t>Total Amount</t>
  </si>
  <si>
    <t>Monthly Payment</t>
  </si>
  <si>
    <t>Interest Rate</t>
  </si>
  <si>
    <t>Other asset</t>
  </si>
  <si>
    <t>Operating Loan 1</t>
  </si>
  <si>
    <t>Operating Loan 1 payment -- interest</t>
  </si>
  <si>
    <t>Operating Loan 1 payment -- principle</t>
  </si>
  <si>
    <t>Operating Loan</t>
  </si>
  <si>
    <t>Other liability</t>
  </si>
  <si>
    <t>Term (Years)</t>
  </si>
  <si>
    <t>Total Interest</t>
  </si>
  <si>
    <t>Other Liabilities</t>
  </si>
  <si>
    <t>Total Payments</t>
  </si>
  <si>
    <t>Asset</t>
  </si>
  <si>
    <t>Avg Monthly Principal</t>
  </si>
  <si>
    <t>Avg Monthly Interest</t>
  </si>
  <si>
    <t>Tractor Note</t>
  </si>
  <si>
    <t>Credit Card Payment</t>
  </si>
  <si>
    <t>Mortgages</t>
  </si>
  <si>
    <t>Large Liabilities (Non-mortgage)</t>
  </si>
  <si>
    <t>Mortgage 1</t>
  </si>
  <si>
    <t>Mortgage 2</t>
  </si>
  <si>
    <t>Mortgage 3</t>
  </si>
  <si>
    <t>Mortgage 4</t>
  </si>
  <si>
    <t>Total Mortgages</t>
  </si>
  <si>
    <t>Remaining Principal (Jan 1st)</t>
  </si>
  <si>
    <t>Rent</t>
  </si>
  <si>
    <t>Rent 1</t>
  </si>
  <si>
    <t>Rent 2</t>
  </si>
  <si>
    <t>Rent 3</t>
  </si>
  <si>
    <t>Rent 4</t>
  </si>
  <si>
    <t>Rent 5</t>
  </si>
  <si>
    <t>Rents Payable</t>
  </si>
  <si>
    <t>Other current liabilities</t>
  </si>
  <si>
    <t>Other Current Liabilities (Owed within 12 months)</t>
  </si>
  <si>
    <t>Total Other Current Liabilities</t>
  </si>
  <si>
    <t>Loan 2 - Tractor Note</t>
  </si>
  <si>
    <t>Total Rent</t>
  </si>
  <si>
    <t>Total Loans</t>
  </si>
  <si>
    <t>Pork</t>
  </si>
  <si>
    <t>Enterprise 4</t>
  </si>
  <si>
    <t>Cattle</t>
  </si>
  <si>
    <t>Seed for pasture</t>
  </si>
  <si>
    <t>Machinery and Equipment</t>
  </si>
  <si>
    <t>Real Estate</t>
  </si>
  <si>
    <t>Market Value</t>
  </si>
  <si>
    <t>Purchase Price</t>
  </si>
  <si>
    <t>Use Purchase price or Market value for Balance Sheet</t>
  </si>
  <si>
    <t>Market</t>
  </si>
  <si>
    <t>Other real estate</t>
  </si>
  <si>
    <t>Total Machinery and Equipment</t>
  </si>
  <si>
    <t>Total Real Estate</t>
  </si>
  <si>
    <t>Year Acquired</t>
  </si>
  <si>
    <t>Owe Mortgage?</t>
  </si>
  <si>
    <t>Yes</t>
  </si>
  <si>
    <t>25 Acre Farm</t>
  </si>
  <si>
    <t>Long term loans</t>
  </si>
  <si>
    <t>Int term loans</t>
  </si>
  <si>
    <t>USDA Loan</t>
  </si>
  <si>
    <t>Long term assets</t>
  </si>
  <si>
    <t>Int assets</t>
  </si>
  <si>
    <t>Livestock and crops</t>
  </si>
  <si>
    <t>Hogs</t>
  </si>
  <si>
    <t>Breeding Livestock</t>
  </si>
  <si>
    <t>Total Breeding Livestock</t>
  </si>
  <si>
    <t>Total Livestock and Crops</t>
  </si>
  <si>
    <t>Cows</t>
  </si>
  <si>
    <t>Bulls</t>
  </si>
  <si>
    <t>Sows</t>
  </si>
  <si>
    <t>Boars</t>
  </si>
  <si>
    <t>Crops</t>
  </si>
  <si>
    <t>Other livestock</t>
  </si>
  <si>
    <t>Purchase date</t>
  </si>
  <si>
    <t>Beef Sales</t>
  </si>
  <si>
    <t>Farmers market</t>
  </si>
  <si>
    <t>Signage for Farmers market</t>
  </si>
  <si>
    <t>Buckets and scale for Farmers market</t>
  </si>
  <si>
    <t>Farm Land (Small plot)</t>
  </si>
  <si>
    <t>25 acre farm -- interest</t>
  </si>
  <si>
    <t>25 acre farm -- principle</t>
  </si>
  <si>
    <t>Mortgage 1 - 25 Acre Farm</t>
  </si>
  <si>
    <t>Loan 1 - Operating Loan</t>
  </si>
  <si>
    <t>Balance Sheet</t>
  </si>
  <si>
    <t>Income Statement</t>
  </si>
  <si>
    <t xml:space="preserve">Need help? Reach out to hello@goodagriculture.com and we'll talk you through our service options. Bookkeeping and accounting starts at just $125/month and we do all the work for you!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</si>
</sst>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[$$-409]* #,##0.00_);_([$$-409]* \(#,##0.00\);_([$$-409]* &quot;-&quot;??_);_(@_)"/>
    <numFmt numFmtId="165" formatCode="mmmm"/>
    <numFmt numFmtId="166" formatCode="0.0%"/>
    <numFmt numFmtId="167" formatCode="0.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sz val="8"/>
      <name val="Aptos Narrow"/>
      <family val="2"/>
      <scheme val="minor"/>
    </font>
    <font>
      <b/>
      <u/>
      <sz val="11"/>
      <color theme="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/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double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double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 style="thin">
        <color theme="0" tint="-0.14999847407452621"/>
      </top>
      <bottom style="double">
        <color theme="0" tint="-0.149998474074526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theme="0" tint="-0.14999847407452621"/>
      </top>
      <bottom style="thin">
        <color theme="0" tint="-0.14999847407452621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/>
      <top style="thin">
        <color theme="0" tint="-0.14999847407452621"/>
      </top>
      <bottom style="medium">
        <color theme="0" tint="-0.14999847407452621"/>
      </bottom>
      <diagonal/>
    </border>
    <border>
      <left/>
      <right/>
      <top style="thin">
        <color theme="0" tint="-0.14999847407452621"/>
      </top>
      <bottom style="medium">
        <color theme="0" tint="-0.14999847407452621"/>
      </bottom>
      <diagonal/>
    </border>
    <border>
      <left/>
      <right style="medium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medium">
        <color theme="0" tint="-0.14999847407452621"/>
      </right>
      <top style="thin">
        <color theme="0" tint="-0.1499984740745262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13" borderId="24" applyNumberFormat="0" applyFont="0" applyAlignment="0" applyProtection="0"/>
  </cellStyleXfs>
  <cellXfs count="183">
    <xf numFmtId="0" fontId="0" fillId="0" borderId="0" xfId="0"/>
    <xf numFmtId="0" fontId="3" fillId="0" borderId="0" xfId="0" applyFont="1"/>
    <xf numFmtId="0" fontId="4" fillId="0" borderId="0" xfId="0" applyFont="1"/>
    <xf numFmtId="14" fontId="0" fillId="0" borderId="0" xfId="0" applyNumberFormat="1"/>
    <xf numFmtId="164" fontId="3" fillId="0" borderId="4" xfId="0" applyNumberFormat="1" applyFont="1" applyBorder="1"/>
    <xf numFmtId="164" fontId="3" fillId="0" borderId="0" xfId="0" applyNumberFormat="1" applyFont="1"/>
    <xf numFmtId="164" fontId="0" fillId="0" borderId="4" xfId="0" applyNumberFormat="1" applyBorder="1"/>
    <xf numFmtId="164" fontId="0" fillId="0" borderId="0" xfId="0" applyNumberFormat="1"/>
    <xf numFmtId="164" fontId="3" fillId="0" borderId="6" xfId="0" applyNumberFormat="1" applyFont="1" applyBorder="1"/>
    <xf numFmtId="164" fontId="3" fillId="0" borderId="5" xfId="0" applyNumberFormat="1" applyFont="1" applyBorder="1"/>
    <xf numFmtId="164" fontId="4" fillId="0" borderId="0" xfId="0" applyNumberFormat="1" applyFont="1"/>
    <xf numFmtId="9" fontId="4" fillId="0" borderId="4" xfId="2" applyFont="1" applyBorder="1"/>
    <xf numFmtId="9" fontId="4" fillId="0" borderId="0" xfId="2" applyFont="1"/>
    <xf numFmtId="164" fontId="2" fillId="2" borderId="1" xfId="3" applyNumberFormat="1"/>
    <xf numFmtId="164" fontId="0" fillId="0" borderId="2" xfId="0" applyNumberFormat="1" applyBorder="1"/>
    <xf numFmtId="9" fontId="4" fillId="0" borderId="0" xfId="2" applyFont="1" applyBorder="1"/>
    <xf numFmtId="0" fontId="3" fillId="4" borderId="0" xfId="0" applyFont="1" applyFill="1"/>
    <xf numFmtId="0" fontId="0" fillId="4" borderId="0" xfId="0" applyFill="1"/>
    <xf numFmtId="0" fontId="3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/>
    <xf numFmtId="0" fontId="4" fillId="6" borderId="0" xfId="0" applyFont="1" applyFill="1" applyAlignment="1">
      <alignment wrapText="1"/>
    </xf>
    <xf numFmtId="0" fontId="3" fillId="6" borderId="0" xfId="0" applyFont="1" applyFill="1"/>
    <xf numFmtId="0" fontId="0" fillId="6" borderId="0" xfId="0" applyFill="1"/>
    <xf numFmtId="14" fontId="3" fillId="3" borderId="0" xfId="0" applyNumberFormat="1" applyFont="1" applyFill="1"/>
    <xf numFmtId="0" fontId="3" fillId="3" borderId="0" xfId="0" applyFont="1" applyFill="1"/>
    <xf numFmtId="0" fontId="0" fillId="0" borderId="0" xfId="0" applyAlignment="1">
      <alignment horizontal="left" vertical="center" indent="1"/>
    </xf>
    <xf numFmtId="0" fontId="0" fillId="7" borderId="0" xfId="0" applyFill="1"/>
    <xf numFmtId="14" fontId="9" fillId="7" borderId="0" xfId="0" applyNumberFormat="1" applyFont="1" applyFill="1" applyAlignment="1">
      <alignment horizontal="left" vertical="center" indent="1"/>
    </xf>
    <xf numFmtId="0" fontId="9" fillId="7" borderId="0" xfId="0" applyFont="1" applyFill="1" applyAlignment="1">
      <alignment horizontal="left" vertical="center" indent="1"/>
    </xf>
    <xf numFmtId="164" fontId="10" fillId="7" borderId="0" xfId="0" applyNumberFormat="1" applyFont="1" applyFill="1" applyAlignment="1">
      <alignment horizontal="left" vertical="center" wrapText="1" indent="1"/>
    </xf>
    <xf numFmtId="0" fontId="10" fillId="7" borderId="0" xfId="0" applyFont="1" applyFill="1" applyAlignment="1">
      <alignment horizontal="left" vertical="center" wrapText="1" indent="1"/>
    </xf>
    <xf numFmtId="0" fontId="9" fillId="7" borderId="0" xfId="0" applyFont="1" applyFill="1"/>
    <xf numFmtId="164" fontId="0" fillId="8" borderId="0" xfId="0" applyNumberFormat="1" applyFill="1"/>
    <xf numFmtId="164" fontId="0" fillId="8" borderId="0" xfId="0" applyNumberFormat="1" applyFill="1" applyAlignment="1">
      <alignment wrapText="1"/>
    </xf>
    <xf numFmtId="164" fontId="0" fillId="8" borderId="2" xfId="0" applyNumberFormat="1" applyFill="1" applyBorder="1"/>
    <xf numFmtId="164" fontId="0" fillId="9" borderId="0" xfId="0" applyNumberFormat="1" applyFill="1"/>
    <xf numFmtId="164" fontId="0" fillId="9" borderId="0" xfId="0" applyNumberFormat="1" applyFill="1" applyAlignment="1">
      <alignment wrapText="1"/>
    </xf>
    <xf numFmtId="164" fontId="0" fillId="9" borderId="2" xfId="0" applyNumberFormat="1" applyFill="1" applyBorder="1"/>
    <xf numFmtId="164" fontId="0" fillId="3" borderId="0" xfId="0" applyNumberFormat="1" applyFill="1"/>
    <xf numFmtId="164" fontId="0" fillId="3" borderId="0" xfId="0" applyNumberFormat="1" applyFill="1" applyAlignment="1">
      <alignment wrapText="1"/>
    </xf>
    <xf numFmtId="164" fontId="0" fillId="3" borderId="2" xfId="0" applyNumberFormat="1" applyFill="1" applyBorder="1"/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9" fontId="0" fillId="0" borderId="0" xfId="2" applyFont="1" applyFill="1" applyBorder="1" applyAlignment="1">
      <alignment wrapText="1"/>
    </xf>
    <xf numFmtId="0" fontId="0" fillId="10" borderId="0" xfId="0" applyFill="1"/>
    <xf numFmtId="14" fontId="9" fillId="10" borderId="0" xfId="0" applyNumberFormat="1" applyFont="1" applyFill="1" applyAlignment="1">
      <alignment horizontal="left" indent="2"/>
    </xf>
    <xf numFmtId="14" fontId="11" fillId="10" borderId="0" xfId="0" applyNumberFormat="1" applyFont="1" applyFill="1" applyAlignment="1">
      <alignment horizontal="left" vertical="center" indent="1"/>
    </xf>
    <xf numFmtId="14" fontId="9" fillId="7" borderId="0" xfId="0" applyNumberFormat="1" applyFont="1" applyFill="1" applyAlignment="1">
      <alignment horizontal="left" indent="2"/>
    </xf>
    <xf numFmtId="0" fontId="3" fillId="4" borderId="0" xfId="0" applyFont="1" applyFill="1" applyAlignment="1">
      <alignment horizontal="left" vertical="center" indent="1"/>
    </xf>
    <xf numFmtId="0" fontId="3" fillId="5" borderId="0" xfId="0" applyFont="1" applyFill="1" applyAlignment="1">
      <alignment horizontal="left" vertical="center" indent="1"/>
    </xf>
    <xf numFmtId="0" fontId="0" fillId="5" borderId="0" xfId="0" applyFill="1" applyAlignment="1">
      <alignment horizontal="left" vertical="center" indent="1"/>
    </xf>
    <xf numFmtId="0" fontId="0" fillId="4" borderId="0" xfId="0" applyFill="1" applyAlignment="1">
      <alignment horizontal="left" vertical="center" indent="1"/>
    </xf>
    <xf numFmtId="0" fontId="3" fillId="0" borderId="8" xfId="0" applyFont="1" applyBorder="1"/>
    <xf numFmtId="0" fontId="5" fillId="0" borderId="8" xfId="0" applyFont="1" applyBorder="1"/>
    <xf numFmtId="0" fontId="0" fillId="11" borderId="8" xfId="0" applyFill="1" applyBorder="1"/>
    <xf numFmtId="164" fontId="12" fillId="0" borderId="0" xfId="0" applyNumberFormat="1" applyFont="1"/>
    <xf numFmtId="0" fontId="12" fillId="0" borderId="0" xfId="0" applyFont="1"/>
    <xf numFmtId="0" fontId="5" fillId="0" borderId="0" xfId="0" applyFont="1"/>
    <xf numFmtId="164" fontId="0" fillId="5" borderId="9" xfId="0" applyNumberFormat="1" applyFill="1" applyBorder="1"/>
    <xf numFmtId="0" fontId="4" fillId="4" borderId="0" xfId="0" applyFont="1" applyFill="1"/>
    <xf numFmtId="164" fontId="0" fillId="4" borderId="0" xfId="0" applyNumberFormat="1" applyFill="1"/>
    <xf numFmtId="9" fontId="0" fillId="4" borderId="0" xfId="2" applyFont="1" applyFill="1" applyBorder="1"/>
    <xf numFmtId="164" fontId="0" fillId="5" borderId="13" xfId="0" applyNumberFormat="1" applyFill="1" applyBorder="1"/>
    <xf numFmtId="164" fontId="0" fillId="5" borderId="11" xfId="0" applyNumberFormat="1" applyFill="1" applyBorder="1"/>
    <xf numFmtId="164" fontId="0" fillId="5" borderId="12" xfId="0" applyNumberFormat="1" applyFill="1" applyBorder="1"/>
    <xf numFmtId="0" fontId="4" fillId="0" borderId="9" xfId="0" applyFont="1" applyBorder="1"/>
    <xf numFmtId="164" fontId="0" fillId="0" borderId="9" xfId="0" applyNumberFormat="1" applyBorder="1"/>
    <xf numFmtId="0" fontId="0" fillId="0" borderId="9" xfId="0" applyBorder="1"/>
    <xf numFmtId="0" fontId="4" fillId="0" borderId="16" xfId="0" applyFont="1" applyBorder="1"/>
    <xf numFmtId="0" fontId="4" fillId="0" borderId="11" xfId="0" applyFont="1" applyBorder="1"/>
    <xf numFmtId="164" fontId="0" fillId="0" borderId="11" xfId="0" applyNumberFormat="1" applyBorder="1"/>
    <xf numFmtId="0" fontId="0" fillId="0" borderId="11" xfId="0" applyBorder="1"/>
    <xf numFmtId="0" fontId="4" fillId="0" borderId="17" xfId="0" applyFont="1" applyBorder="1"/>
    <xf numFmtId="0" fontId="0" fillId="5" borderId="17" xfId="0" applyFill="1" applyBorder="1"/>
    <xf numFmtId="0" fontId="15" fillId="12" borderId="16" xfId="0" applyFont="1" applyFill="1" applyBorder="1"/>
    <xf numFmtId="0" fontId="15" fillId="12" borderId="11" xfId="0" applyFont="1" applyFill="1" applyBorder="1"/>
    <xf numFmtId="0" fontId="15" fillId="12" borderId="12" xfId="0" applyFont="1" applyFill="1" applyBorder="1"/>
    <xf numFmtId="0" fontId="5" fillId="5" borderId="19" xfId="0" applyFont="1" applyFill="1" applyBorder="1"/>
    <xf numFmtId="0" fontId="0" fillId="5" borderId="21" xfId="0" applyFill="1" applyBorder="1"/>
    <xf numFmtId="0" fontId="4" fillId="0" borderId="22" xfId="0" applyFont="1" applyBorder="1"/>
    <xf numFmtId="164" fontId="0" fillId="0" borderId="22" xfId="0" applyNumberFormat="1" applyBorder="1"/>
    <xf numFmtId="0" fontId="0" fillId="0" borderId="22" xfId="0" applyBorder="1"/>
    <xf numFmtId="164" fontId="0" fillId="5" borderId="22" xfId="0" applyNumberFormat="1" applyFill="1" applyBorder="1"/>
    <xf numFmtId="164" fontId="0" fillId="5" borderId="23" xfId="0" applyNumberFormat="1" applyFill="1" applyBorder="1"/>
    <xf numFmtId="0" fontId="4" fillId="0" borderId="21" xfId="0" applyFont="1" applyBorder="1"/>
    <xf numFmtId="166" fontId="0" fillId="0" borderId="9" xfId="2" applyNumberFormat="1" applyFont="1" applyBorder="1"/>
    <xf numFmtId="166" fontId="0" fillId="0" borderId="22" xfId="2" applyNumberFormat="1" applyFont="1" applyBorder="1"/>
    <xf numFmtId="166" fontId="0" fillId="0" borderId="11" xfId="2" applyNumberFormat="1" applyFont="1" applyBorder="1"/>
    <xf numFmtId="0" fontId="5" fillId="4" borderId="0" xfId="0" applyFont="1" applyFill="1"/>
    <xf numFmtId="167" fontId="0" fillId="4" borderId="0" xfId="2" applyNumberFormat="1" applyFont="1" applyFill="1" applyBorder="1"/>
    <xf numFmtId="166" fontId="0" fillId="4" borderId="0" xfId="2" applyNumberFormat="1" applyFont="1" applyFill="1" applyBorder="1"/>
    <xf numFmtId="164" fontId="0" fillId="4" borderId="13" xfId="0" applyNumberFormat="1" applyFill="1" applyBorder="1"/>
    <xf numFmtId="0" fontId="15" fillId="4" borderId="0" xfId="0" applyFont="1" applyFill="1"/>
    <xf numFmtId="0" fontId="2" fillId="2" borderId="1" xfId="3"/>
    <xf numFmtId="0" fontId="3" fillId="0" borderId="0" xfId="0" applyFont="1" applyAlignment="1">
      <alignment horizontal="center"/>
    </xf>
    <xf numFmtId="164" fontId="0" fillId="4" borderId="0" xfId="0" applyNumberFormat="1" applyFill="1" applyBorder="1"/>
    <xf numFmtId="0" fontId="0" fillId="4" borderId="0" xfId="0" applyFill="1" applyBorder="1"/>
    <xf numFmtId="164" fontId="3" fillId="5" borderId="20" xfId="0" applyNumberFormat="1" applyFont="1" applyFill="1" applyBorder="1"/>
    <xf numFmtId="0" fontId="3" fillId="5" borderId="20" xfId="0" applyFont="1" applyFill="1" applyBorder="1"/>
    <xf numFmtId="167" fontId="3" fillId="5" borderId="20" xfId="2" applyNumberFormat="1" applyFont="1" applyFill="1" applyBorder="1"/>
    <xf numFmtId="166" fontId="3" fillId="5" borderId="20" xfId="2" applyNumberFormat="1" applyFont="1" applyFill="1" applyBorder="1"/>
    <xf numFmtId="164" fontId="3" fillId="5" borderId="10" xfId="0" applyNumberFormat="1" applyFont="1" applyFill="1" applyBorder="1"/>
    <xf numFmtId="0" fontId="5" fillId="5" borderId="18" xfId="0" applyFont="1" applyFill="1" applyBorder="1"/>
    <xf numFmtId="0" fontId="0" fillId="0" borderId="17" xfId="0" applyBorder="1"/>
    <xf numFmtId="164" fontId="3" fillId="5" borderId="14" xfId="0" applyNumberFormat="1" applyFont="1" applyFill="1" applyBorder="1"/>
    <xf numFmtId="0" fontId="3" fillId="5" borderId="14" xfId="0" applyFont="1" applyFill="1" applyBorder="1"/>
    <xf numFmtId="164" fontId="3" fillId="5" borderId="15" xfId="0" applyNumberFormat="1" applyFont="1" applyFill="1" applyBorder="1"/>
    <xf numFmtId="0" fontId="15" fillId="14" borderId="16" xfId="0" applyFont="1" applyFill="1" applyBorder="1"/>
    <xf numFmtId="0" fontId="15" fillId="14" borderId="11" xfId="0" applyFont="1" applyFill="1" applyBorder="1"/>
    <xf numFmtId="0" fontId="15" fillId="14" borderId="12" xfId="0" applyFont="1" applyFill="1" applyBorder="1"/>
    <xf numFmtId="164" fontId="0" fillId="0" borderId="13" xfId="0" applyNumberFormat="1" applyBorder="1"/>
    <xf numFmtId="0" fontId="0" fillId="4" borderId="0" xfId="0" applyFill="1" applyBorder="1" applyAlignment="1"/>
    <xf numFmtId="0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15" fillId="14" borderId="27" xfId="0" applyFont="1" applyFill="1" applyBorder="1" applyAlignment="1">
      <alignment horizontal="center" vertical="center"/>
    </xf>
    <xf numFmtId="0" fontId="15" fillId="14" borderId="25" xfId="0" applyFont="1" applyFill="1" applyBorder="1" applyAlignment="1">
      <alignment horizontal="center" vertical="center"/>
    </xf>
    <xf numFmtId="0" fontId="15" fillId="14" borderId="2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 indent="2"/>
    </xf>
    <xf numFmtId="0" fontId="16" fillId="13" borderId="0" xfId="4" applyFont="1" applyBorder="1" applyAlignment="1">
      <alignment horizontal="left" vertical="center" indent="1"/>
    </xf>
    <xf numFmtId="0" fontId="4" fillId="13" borderId="0" xfId="4" applyFont="1" applyBorder="1" applyAlignment="1">
      <alignment horizontal="left" indent="2"/>
    </xf>
    <xf numFmtId="0" fontId="0" fillId="13" borderId="0" xfId="4" applyFont="1" applyBorder="1" applyAlignment="1">
      <alignment horizontal="left" indent="2"/>
    </xf>
    <xf numFmtId="0" fontId="0" fillId="13" borderId="0" xfId="4" applyFont="1" applyBorder="1"/>
    <xf numFmtId="0" fontId="0" fillId="5" borderId="31" xfId="0" applyFill="1" applyBorder="1"/>
    <xf numFmtId="0" fontId="0" fillId="0" borderId="32" xfId="0" applyBorder="1"/>
    <xf numFmtId="164" fontId="0" fillId="0" borderId="32" xfId="0" applyNumberFormat="1" applyBorder="1"/>
    <xf numFmtId="166" fontId="0" fillId="0" borderId="32" xfId="2" applyNumberFormat="1" applyFont="1" applyBorder="1"/>
    <xf numFmtId="164" fontId="0" fillId="5" borderId="32" xfId="0" applyNumberFormat="1" applyFill="1" applyBorder="1"/>
    <xf numFmtId="164" fontId="0" fillId="5" borderId="33" xfId="0" applyNumberFormat="1" applyFill="1" applyBorder="1"/>
    <xf numFmtId="164" fontId="0" fillId="4" borderId="33" xfId="0" applyNumberFormat="1" applyFill="1" applyBorder="1"/>
    <xf numFmtId="164" fontId="0" fillId="4" borderId="23" xfId="0" applyNumberFormat="1" applyFill="1" applyBorder="1"/>
    <xf numFmtId="0" fontId="15" fillId="4" borderId="0" xfId="0" applyFont="1" applyFill="1" applyBorder="1"/>
    <xf numFmtId="0" fontId="3" fillId="4" borderId="0" xfId="0" applyFont="1" applyFill="1" applyBorder="1"/>
    <xf numFmtId="164" fontId="3" fillId="4" borderId="0" xfId="0" applyNumberFormat="1" applyFont="1" applyFill="1" applyBorder="1"/>
    <xf numFmtId="0" fontId="0" fillId="5" borderId="0" xfId="0" applyFill="1"/>
    <xf numFmtId="0" fontId="0" fillId="5" borderId="2" xfId="0" applyFill="1" applyBorder="1"/>
    <xf numFmtId="0" fontId="3" fillId="5" borderId="0" xfId="0" applyFont="1" applyFill="1"/>
    <xf numFmtId="0" fontId="0" fillId="5" borderId="0" xfId="0" applyFill="1" applyAlignment="1">
      <alignment horizontal="left" indent="2"/>
    </xf>
    <xf numFmtId="0" fontId="4" fillId="5" borderId="0" xfId="0" applyFont="1" applyFill="1" applyAlignment="1">
      <alignment horizontal="left"/>
    </xf>
    <xf numFmtId="0" fontId="3" fillId="5" borderId="5" xfId="0" applyFont="1" applyFill="1" applyBorder="1"/>
    <xf numFmtId="0" fontId="0" fillId="5" borderId="7" xfId="0" applyFill="1" applyBorder="1"/>
    <xf numFmtId="0" fontId="3" fillId="5" borderId="3" xfId="0" applyFont="1" applyFill="1" applyBorder="1"/>
    <xf numFmtId="0" fontId="3" fillId="5" borderId="2" xfId="0" applyFont="1" applyFill="1" applyBorder="1"/>
    <xf numFmtId="165" fontId="3" fillId="5" borderId="2" xfId="0" applyNumberFormat="1" applyFont="1" applyFill="1" applyBorder="1" applyAlignment="1">
      <alignment horizontal="center" vertical="center"/>
    </xf>
    <xf numFmtId="0" fontId="12" fillId="5" borderId="0" xfId="0" applyFont="1" applyFill="1"/>
    <xf numFmtId="9" fontId="0" fillId="5" borderId="0" xfId="2" applyFont="1" applyFill="1"/>
    <xf numFmtId="0" fontId="13" fillId="5" borderId="2" xfId="0" applyFont="1" applyFill="1" applyBorder="1"/>
    <xf numFmtId="0" fontId="0" fillId="5" borderId="7" xfId="0" applyFill="1" applyBorder="1" applyAlignment="1">
      <alignment horizontal="left" indent="2"/>
    </xf>
    <xf numFmtId="164" fontId="0" fillId="10" borderId="0" xfId="0" applyNumberFormat="1" applyFill="1" applyAlignment="1">
      <alignment horizontal="left"/>
    </xf>
    <xf numFmtId="164" fontId="0" fillId="7" borderId="0" xfId="0" applyNumberFormat="1" applyFill="1" applyAlignment="1">
      <alignment horizontal="left"/>
    </xf>
    <xf numFmtId="164" fontId="3" fillId="3" borderId="0" xfId="0" applyNumberFormat="1" applyFont="1" applyFill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14" fontId="2" fillId="4" borderId="1" xfId="3" applyNumberFormat="1" applyFill="1"/>
    <xf numFmtId="0" fontId="7" fillId="4" borderId="0" xfId="0" applyFont="1" applyFill="1"/>
    <xf numFmtId="164" fontId="7" fillId="4" borderId="0" xfId="0" applyNumberFormat="1" applyFont="1" applyFill="1"/>
    <xf numFmtId="0" fontId="8" fillId="4" borderId="0" xfId="0" applyFont="1" applyFill="1"/>
    <xf numFmtId="0" fontId="6" fillId="4" borderId="8" xfId="0" applyFont="1" applyFill="1" applyBorder="1"/>
    <xf numFmtId="0" fontId="0" fillId="4" borderId="8" xfId="0" applyFill="1" applyBorder="1"/>
    <xf numFmtId="0" fontId="4" fillId="4" borderId="8" xfId="0" applyFont="1" applyFill="1" applyBorder="1"/>
    <xf numFmtId="164" fontId="3" fillId="4" borderId="0" xfId="0" applyNumberFormat="1" applyFont="1" applyFill="1"/>
    <xf numFmtId="164" fontId="0" fillId="4" borderId="8" xfId="0" applyNumberFormat="1" applyFill="1" applyBorder="1"/>
    <xf numFmtId="0" fontId="1" fillId="4" borderId="0" xfId="0" applyFont="1" applyFill="1"/>
    <xf numFmtId="43" fontId="0" fillId="4" borderId="8" xfId="1" applyFont="1" applyFill="1" applyBorder="1"/>
    <xf numFmtId="0" fontId="4" fillId="4" borderId="8" xfId="0" applyFont="1" applyFill="1" applyBorder="1" applyAlignment="1">
      <alignment horizontal="center" vertical="center"/>
    </xf>
    <xf numFmtId="166" fontId="0" fillId="4" borderId="8" xfId="2" applyNumberFormat="1" applyFont="1" applyFill="1" applyBorder="1"/>
    <xf numFmtId="9" fontId="4" fillId="4" borderId="8" xfId="0" applyNumberFormat="1" applyFont="1" applyFill="1" applyBorder="1" applyAlignment="1">
      <alignment horizontal="center" vertical="center"/>
    </xf>
    <xf numFmtId="0" fontId="0" fillId="4" borderId="5" xfId="0" applyFill="1" applyBorder="1"/>
    <xf numFmtId="164" fontId="0" fillId="4" borderId="5" xfId="0" applyNumberFormat="1" applyFill="1" applyBorder="1"/>
    <xf numFmtId="0" fontId="0" fillId="4" borderId="0" xfId="0" applyFont="1" applyFill="1"/>
    <xf numFmtId="164" fontId="8" fillId="4" borderId="0" xfId="0" applyNumberFormat="1" applyFont="1" applyFill="1"/>
    <xf numFmtId="0" fontId="17" fillId="4" borderId="0" xfId="0" applyFont="1" applyFill="1"/>
    <xf numFmtId="0" fontId="17" fillId="5" borderId="0" xfId="0" applyFont="1" applyFill="1"/>
    <xf numFmtId="0" fontId="0" fillId="0" borderId="0" xfId="0" applyBorder="1" applyAlignment="1">
      <alignment horizontal="left" vertical="center" indent="1"/>
    </xf>
    <xf numFmtId="0" fontId="18" fillId="0" borderId="0" xfId="0" applyFont="1" applyBorder="1" applyAlignment="1">
      <alignment horizontal="left" vertical="center"/>
    </xf>
  </cellXfs>
  <cellStyles count="5">
    <cellStyle name="Comma" xfId="1" builtinId="3"/>
    <cellStyle name="Input" xfId="3" builtinId="20"/>
    <cellStyle name="Normal" xfId="0" builtinId="0"/>
    <cellStyle name="Note" xfId="4" builtinId="10"/>
    <cellStyle name="Percent" xfId="2" builtinId="5"/>
  </cellStyles>
  <dxfs count="41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0.59996337778862885"/>
      </font>
      <fill>
        <patternFill>
          <bgColor theme="9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alignment horizontal="center" vertical="center" textRotation="0" wrapText="0" indent="0" justifyLastLine="0" shrinkToFit="0" readingOrder="0"/>
    </dxf>
    <dxf>
      <numFmt numFmtId="164" formatCode="_([$$-409]* #,##0.00_);_([$$-409]* \(#,##0.00\);_([$$-409]* &quot;-&quot;??_);_(@_)"/>
      <alignment horizontal="left" textRotation="0" justifyLastLine="0" shrinkToFit="0" readingOrder="0"/>
    </dxf>
    <dxf>
      <numFmt numFmtId="0" formatCode="General"/>
      <fill>
        <patternFill patternType="solid">
          <fgColor indexed="64"/>
          <bgColor theme="0" tint="-0.14999847407452621"/>
        </patternFill>
      </fill>
    </dxf>
    <dxf>
      <numFmt numFmtId="168" formatCode="m/d/yyyy"/>
    </dxf>
    <dxf>
      <numFmt numFmtId="168" formatCode="m/d/yyyy"/>
    </dxf>
    <dxf>
      <fill>
        <patternFill patternType="solid">
          <fgColor indexed="64"/>
          <bgColor theme="0" tint="-0.149998474074526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41756</xdr:rowOff>
    </xdr:from>
    <xdr:to>
      <xdr:col>0</xdr:col>
      <xdr:colOff>2095500</xdr:colOff>
      <xdr:row>0</xdr:row>
      <xdr:rowOff>1366597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BA77AB-95AB-3C5E-A76F-826E5E9E1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1756"/>
          <a:ext cx="2057400" cy="1324841"/>
        </a:xfrm>
        <a:prstGeom prst="rect">
          <a:avLst/>
        </a:prstGeom>
      </xdr:spPr>
    </xdr:pic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F3682D-746E-4E99-879C-031AB3DFCC87}" name="Table1" displayName="Table1" ref="A8:I2007" totalsRowShown="0" headerRowDxfId="40">
  <autoFilter ref="A8:I2007" xr:uid="{D1E3AB11-5F3E-420B-91C6-05F3271303E5}"/>
  <sortState xmlns:xlrd2="http://schemas.microsoft.com/office/spreadsheetml/2017/richdata2" ref="A9:I2007">
    <sortCondition ref="F8:F2007"/>
  </sortState>
  <tableColumns count="9">
    <tableColumn id="1" xr3:uid="{4792190C-7455-4B91-9C54-43430EB2553E}" name="Month" dataDxfId="39">
      <calculatedColumnFormula>MONTH(B9)</calculatedColumnFormula>
    </tableColumn>
    <tableColumn id="2" xr3:uid="{01A34E24-3E18-480F-B9CE-D1FBDD2A6DCD}" name="Date" dataDxfId="38"/>
    <tableColumn id="8" xr3:uid="{C50C5839-6456-46B6-85F2-AC393A49A881}" name="Account" dataDxfId="37"/>
    <tableColumn id="3" xr3:uid="{3A50108D-A9E1-4787-BA09-28235F11E998}" name="Description"/>
    <tableColumn id="4" xr3:uid="{ED973543-AA9D-4E98-A866-8A8C083EB673}" name="Amount" dataDxfId="35"/>
    <tableColumn id="6" xr3:uid="{A6A47E80-2E34-44B1-B946-E65DE039C013}" name="Category"/>
    <tableColumn id="5" xr3:uid="{F9130A88-DCE3-4A8A-A1BB-3CD9B9D02626}" name="Split" dataDxfId="34"/>
    <tableColumn id="7" xr3:uid="{2AEFE788-826E-4CCD-8CD2-005F245FD193}" name="Enterprise"/>
    <tableColumn id="10" xr3:uid="{22C0AFC0-61C8-497B-83D4-2A88C68C643E}" name="Type" dataDxfId="36">
      <calculatedColumnFormula>IFERROR(INDEX(Categorization!$D$2:$E$111,MATCH(Table1[[#This Row],[Category]],Categorization!$D$2:$D$111,0),2),"Blank")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752E-26C7-4714-AE3F-BC34A25C36AB}">
  <dimension ref="A1:D47"/>
  <sheetViews>
    <sheetView tabSelected="1" showRuler="0" zoomScaleNormal="100" workbookViewId="0">
      <selection activeCell="K1" sqref="K1"/>
    </sheetView>
  </sheetViews>
  <sheetFormatPr baseColWidth="10" defaultColWidth="9.1640625" defaultRowHeight="24.75" customHeight="1" x14ac:dyDescent="0.2"/>
  <cols>
    <col min="1" max="1" width="28.6640625" style="31" customWidth="1"/>
    <col min="2" max="3" width="14.33203125" style="24" customWidth="1"/>
    <col min="4" max="16384" width="9.1640625" style="24"/>
  </cols>
  <sheetData>
    <row r="1" spans="1:3" ht="113" customHeight="1" x14ac:dyDescent="0.2">
      <c r="A1" s="181"/>
      <c r="B1" s="182" t="s">
        <v>347</v>
      </c>
    </row>
    <row r="2" spans="1:3" s="19" customFormat="1" ht="24.75" customHeight="1" x14ac:dyDescent="0.2">
      <c r="A2" s="54" t="s">
        <v>0</v>
      </c>
      <c r="B2" s="18" t="s">
        <v>1</v>
      </c>
    </row>
    <row r="3" spans="1:3" s="19" customFormat="1" ht="24.75" customHeight="1" x14ac:dyDescent="0.2">
      <c r="A3" s="54"/>
      <c r="C3" s="19" t="s">
        <v>2</v>
      </c>
    </row>
    <row r="4" spans="1:3" s="19" customFormat="1" ht="24.75" customHeight="1" x14ac:dyDescent="0.2">
      <c r="A4" s="54"/>
      <c r="C4" s="19" t="s">
        <v>240</v>
      </c>
    </row>
    <row r="5" spans="1:3" s="21" customFormat="1" ht="24.75" customHeight="1" x14ac:dyDescent="0.2">
      <c r="A5" s="55" t="s">
        <v>3</v>
      </c>
      <c r="B5" s="20" t="s">
        <v>4</v>
      </c>
    </row>
    <row r="6" spans="1:3" s="21" customFormat="1" ht="24.75" customHeight="1" x14ac:dyDescent="0.2">
      <c r="A6" s="55"/>
      <c r="C6" s="21" t="s">
        <v>5</v>
      </c>
    </row>
    <row r="7" spans="1:3" s="21" customFormat="1" ht="24.75" customHeight="1" x14ac:dyDescent="0.2">
      <c r="A7" s="55"/>
      <c r="C7" s="21" t="s">
        <v>6</v>
      </c>
    </row>
    <row r="8" spans="1:3" s="21" customFormat="1" ht="24.75" customHeight="1" x14ac:dyDescent="0.2">
      <c r="A8" s="55"/>
      <c r="C8" s="21" t="s">
        <v>7</v>
      </c>
    </row>
    <row r="9" spans="1:3" s="19" customFormat="1" ht="24.75" customHeight="1" x14ac:dyDescent="0.2">
      <c r="A9" s="54" t="s">
        <v>8</v>
      </c>
      <c r="B9" s="18" t="s">
        <v>9</v>
      </c>
    </row>
    <row r="10" spans="1:3" s="21" customFormat="1" ht="24.75" customHeight="1" x14ac:dyDescent="0.2">
      <c r="A10" s="55" t="s">
        <v>10</v>
      </c>
      <c r="B10" s="20" t="s">
        <v>11</v>
      </c>
    </row>
    <row r="11" spans="1:3" s="21" customFormat="1" ht="24.75" customHeight="1" x14ac:dyDescent="0.2">
      <c r="A11" s="56"/>
      <c r="C11" s="21" t="s">
        <v>12</v>
      </c>
    </row>
    <row r="12" spans="1:3" s="21" customFormat="1" ht="24.75" customHeight="1" x14ac:dyDescent="0.2">
      <c r="A12" s="56"/>
      <c r="C12" s="21" t="s">
        <v>13</v>
      </c>
    </row>
    <row r="13" spans="1:3" s="19" customFormat="1" ht="24.75" customHeight="1" x14ac:dyDescent="0.2">
      <c r="A13" s="54" t="s">
        <v>14</v>
      </c>
      <c r="B13" s="18" t="s">
        <v>15</v>
      </c>
    </row>
    <row r="14" spans="1:3" s="19" customFormat="1" ht="24.75" customHeight="1" x14ac:dyDescent="0.2">
      <c r="A14" s="57"/>
      <c r="C14" s="19" t="s">
        <v>16</v>
      </c>
    </row>
    <row r="15" spans="1:3" s="19" customFormat="1" ht="24.75" customHeight="1" x14ac:dyDescent="0.2">
      <c r="A15" s="57"/>
      <c r="C15" s="19" t="s">
        <v>17</v>
      </c>
    </row>
    <row r="16" spans="1:3" s="19" customFormat="1" ht="24.75" customHeight="1" x14ac:dyDescent="0.2">
      <c r="A16" s="57"/>
      <c r="C16" s="19" t="s">
        <v>18</v>
      </c>
    </row>
    <row r="17" spans="1:4" s="19" customFormat="1" ht="24.75" customHeight="1" x14ac:dyDescent="0.2">
      <c r="A17" s="57"/>
      <c r="C17" s="19" t="s">
        <v>19</v>
      </c>
    </row>
    <row r="18" spans="1:4" s="19" customFormat="1" ht="24.75" customHeight="1" x14ac:dyDescent="0.2">
      <c r="A18" s="57"/>
      <c r="D18" s="19" t="s">
        <v>20</v>
      </c>
    </row>
    <row r="19" spans="1:4" s="19" customFormat="1" ht="24.75" customHeight="1" x14ac:dyDescent="0.2">
      <c r="A19" s="57"/>
      <c r="D19" s="19" t="s">
        <v>21</v>
      </c>
    </row>
    <row r="20" spans="1:4" s="19" customFormat="1" ht="24.75" customHeight="1" x14ac:dyDescent="0.2">
      <c r="A20" s="57"/>
      <c r="C20" s="19" t="s">
        <v>22</v>
      </c>
    </row>
    <row r="21" spans="1:4" s="21" customFormat="1" ht="24.75" customHeight="1" x14ac:dyDescent="0.2">
      <c r="A21" s="55" t="s">
        <v>23</v>
      </c>
      <c r="B21" s="20" t="s">
        <v>24</v>
      </c>
    </row>
    <row r="22" spans="1:4" s="21" customFormat="1" ht="24.75" customHeight="1" x14ac:dyDescent="0.2">
      <c r="A22" s="56"/>
      <c r="C22" s="21" t="s">
        <v>25</v>
      </c>
    </row>
    <row r="23" spans="1:4" s="21" customFormat="1" ht="24.75" customHeight="1" x14ac:dyDescent="0.2">
      <c r="A23" s="56"/>
      <c r="C23" s="21" t="s">
        <v>26</v>
      </c>
    </row>
    <row r="24" spans="1:4" s="21" customFormat="1" ht="24.75" customHeight="1" x14ac:dyDescent="0.2">
      <c r="A24" s="56"/>
      <c r="D24" s="21" t="s">
        <v>27</v>
      </c>
    </row>
    <row r="25" spans="1:4" s="21" customFormat="1" ht="24.75" customHeight="1" x14ac:dyDescent="0.2">
      <c r="A25" s="56"/>
      <c r="D25" s="21" t="s">
        <v>28</v>
      </c>
    </row>
    <row r="26" spans="1:4" s="21" customFormat="1" ht="24.75" customHeight="1" x14ac:dyDescent="0.2">
      <c r="A26" s="56"/>
      <c r="D26" s="21" t="s">
        <v>29</v>
      </c>
    </row>
    <row r="27" spans="1:4" s="21" customFormat="1" ht="24.75" customHeight="1" x14ac:dyDescent="0.2">
      <c r="A27" s="56"/>
      <c r="C27" s="22" t="s">
        <v>30</v>
      </c>
    </row>
    <row r="28" spans="1:4" s="19" customFormat="1" ht="24.75" customHeight="1" x14ac:dyDescent="0.2">
      <c r="A28" s="54" t="s">
        <v>31</v>
      </c>
      <c r="B28" s="18" t="s">
        <v>32</v>
      </c>
      <c r="C28" s="23"/>
    </row>
    <row r="29" spans="1:4" s="19" customFormat="1" ht="24.75" customHeight="1" x14ac:dyDescent="0.2">
      <c r="A29" s="54"/>
      <c r="C29" s="19" t="s">
        <v>33</v>
      </c>
    </row>
    <row r="30" spans="1:4" s="19" customFormat="1" ht="24.75" customHeight="1" x14ac:dyDescent="0.2">
      <c r="A30" s="54"/>
      <c r="C30" s="23" t="s">
        <v>34</v>
      </c>
    </row>
    <row r="31" spans="1:4" s="21" customFormat="1" ht="24.75" customHeight="1" x14ac:dyDescent="0.2">
      <c r="A31" s="55" t="s">
        <v>35</v>
      </c>
      <c r="B31" s="20" t="s">
        <v>36</v>
      </c>
    </row>
    <row r="32" spans="1:4" s="21" customFormat="1" ht="24.75" customHeight="1" x14ac:dyDescent="0.2">
      <c r="A32" s="56"/>
      <c r="C32" s="21" t="s">
        <v>37</v>
      </c>
      <c r="D32" s="21" t="s">
        <v>38</v>
      </c>
    </row>
    <row r="33" spans="1:3" s="21" customFormat="1" ht="24.75" customHeight="1" x14ac:dyDescent="0.2">
      <c r="A33" s="56"/>
      <c r="C33" s="21" t="s">
        <v>39</v>
      </c>
    </row>
    <row r="34" spans="1:3" s="21" customFormat="1" ht="24.75" customHeight="1" x14ac:dyDescent="0.2">
      <c r="A34" s="55"/>
      <c r="C34" s="21" t="s">
        <v>40</v>
      </c>
    </row>
    <row r="35" spans="1:3" s="19" customFormat="1" ht="24.75" customHeight="1" x14ac:dyDescent="0.2">
      <c r="A35" s="54" t="s">
        <v>41</v>
      </c>
      <c r="B35" s="18" t="s">
        <v>42</v>
      </c>
    </row>
    <row r="36" spans="1:3" s="19" customFormat="1" ht="24.75" customHeight="1" x14ac:dyDescent="0.2">
      <c r="A36" s="57"/>
      <c r="C36" s="19" t="s">
        <v>43</v>
      </c>
    </row>
    <row r="37" spans="1:3" s="21" customFormat="1" ht="24.75" customHeight="1" x14ac:dyDescent="0.2">
      <c r="A37" s="55" t="s">
        <v>44</v>
      </c>
      <c r="B37" s="20" t="s">
        <v>45</v>
      </c>
    </row>
    <row r="38" spans="1:3" s="21" customFormat="1" ht="24.75" customHeight="1" x14ac:dyDescent="0.2">
      <c r="A38" s="56"/>
      <c r="C38" s="21" t="s">
        <v>46</v>
      </c>
    </row>
    <row r="39" spans="1:3" s="19" customFormat="1" ht="24.75" customHeight="1" x14ac:dyDescent="0.2">
      <c r="A39" s="54" t="s">
        <v>47</v>
      </c>
      <c r="B39" s="18" t="s">
        <v>48</v>
      </c>
    </row>
    <row r="40" spans="1:3" s="21" customFormat="1" ht="24.75" customHeight="1" x14ac:dyDescent="0.2">
      <c r="A40" s="55" t="s">
        <v>49</v>
      </c>
      <c r="B40" s="20" t="s">
        <v>50</v>
      </c>
    </row>
    <row r="41" spans="1:3" s="21" customFormat="1" ht="24.75" customHeight="1" x14ac:dyDescent="0.2">
      <c r="A41" s="56"/>
      <c r="C41" s="21" t="s">
        <v>51</v>
      </c>
    </row>
    <row r="42" spans="1:3" s="21" customFormat="1" ht="24.75" customHeight="1" x14ac:dyDescent="0.2">
      <c r="A42" s="56"/>
      <c r="C42" s="21" t="s">
        <v>52</v>
      </c>
    </row>
    <row r="43" spans="1:3" s="21" customFormat="1" ht="24.75" customHeight="1" x14ac:dyDescent="0.2">
      <c r="A43" s="56"/>
      <c r="C43" s="21" t="s">
        <v>53</v>
      </c>
    </row>
    <row r="44" spans="1:3" s="21" customFormat="1" ht="24.75" customHeight="1" x14ac:dyDescent="0.2">
      <c r="A44" s="56"/>
      <c r="C44" s="21" t="s">
        <v>54</v>
      </c>
    </row>
    <row r="45" spans="1:3" s="21" customFormat="1" ht="24.75" customHeight="1" x14ac:dyDescent="0.2">
      <c r="A45" s="56"/>
      <c r="C45" s="21" t="s">
        <v>55</v>
      </c>
    </row>
    <row r="46" spans="1:3" s="21" customFormat="1" ht="24.75" customHeight="1" x14ac:dyDescent="0.2">
      <c r="A46" s="56"/>
      <c r="C46" s="21" t="s">
        <v>56</v>
      </c>
    </row>
    <row r="47" spans="1:3" s="21" customFormat="1" ht="24.75" customHeight="1" x14ac:dyDescent="0.2">
      <c r="A47" s="56"/>
      <c r="C47" s="21" t="s">
        <v>57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46482-D367-48C5-B15E-876CADE95FFB}">
  <sheetPr>
    <tabColor theme="0" tint="-0.499984740745262"/>
  </sheetPr>
  <dimension ref="B1:S36"/>
  <sheetViews>
    <sheetView topLeftCell="A3" workbookViewId="0">
      <selection activeCell="D24" sqref="D24"/>
    </sheetView>
  </sheetViews>
  <sheetFormatPr baseColWidth="10" defaultColWidth="8.83203125" defaultRowHeight="15" x14ac:dyDescent="0.2"/>
  <cols>
    <col min="2" max="2" width="38.5" customWidth="1"/>
    <col min="3" max="6" width="14.5" style="7" customWidth="1"/>
    <col min="7" max="16" width="12.5" customWidth="1"/>
    <col min="17" max="17" width="13.1640625" style="7" customWidth="1"/>
    <col min="18" max="19" width="14.5" style="7" customWidth="1"/>
  </cols>
  <sheetData>
    <row r="1" spans="2:16" x14ac:dyDescent="0.2">
      <c r="D1" s="38"/>
      <c r="E1" s="41"/>
      <c r="F1" s="44"/>
      <c r="G1" s="100" t="s">
        <v>175</v>
      </c>
      <c r="H1" s="100"/>
      <c r="I1" s="100"/>
      <c r="J1" s="100"/>
      <c r="K1" s="100"/>
      <c r="L1" s="100"/>
      <c r="M1" s="100"/>
      <c r="N1" s="100"/>
      <c r="O1" s="100"/>
      <c r="P1" s="100"/>
    </row>
    <row r="2" spans="2:16" ht="32" x14ac:dyDescent="0.2">
      <c r="C2" s="47"/>
      <c r="D2" s="39" t="s">
        <v>231</v>
      </c>
      <c r="E2" s="42" t="s">
        <v>230</v>
      </c>
      <c r="F2" s="45" t="s">
        <v>239</v>
      </c>
      <c r="G2" s="48" t="str">
        <f>Categorization!H3</f>
        <v>Beef</v>
      </c>
      <c r="H2" s="48" t="str">
        <f>Categorization!H4</f>
        <v>Pork</v>
      </c>
      <c r="I2" s="48" t="str">
        <f>Categorization!H5</f>
        <v>Market garden vegetables</v>
      </c>
      <c r="J2" s="48" t="str">
        <f>Categorization!H6</f>
        <v>Enterprise 4</v>
      </c>
      <c r="K2" s="48" t="str">
        <f>Categorization!H7</f>
        <v>Enterprise 5</v>
      </c>
      <c r="L2" s="48" t="str">
        <f>Categorization!H8</f>
        <v>Enterprise 6</v>
      </c>
      <c r="M2" s="48" t="str">
        <f>Categorization!H9</f>
        <v>Enterprise 7</v>
      </c>
      <c r="N2" s="48" t="str">
        <f>Categorization!H10</f>
        <v>Enterprise 8</v>
      </c>
      <c r="O2" s="48" t="str">
        <f>Categorization!H11</f>
        <v>Enterprise 9</v>
      </c>
      <c r="P2" s="48" t="str">
        <f>Categorization!H12</f>
        <v>Enterprise 10</v>
      </c>
    </row>
    <row r="3" spans="2:16" x14ac:dyDescent="0.2">
      <c r="C3" s="47"/>
      <c r="D3" s="39"/>
      <c r="E3" s="42"/>
      <c r="F3" s="45"/>
      <c r="G3" s="49">
        <f>G4/SUM($G$4:$P$4)</f>
        <v>0.10956175298804781</v>
      </c>
      <c r="H3" s="49">
        <f t="shared" ref="H3:P3" si="0">H4/SUM($G$4:$P$4)</f>
        <v>0.47808764940239046</v>
      </c>
      <c r="I3" s="49">
        <f t="shared" si="0"/>
        <v>0.41235059760956178</v>
      </c>
      <c r="J3" s="49">
        <f t="shared" si="0"/>
        <v>0</v>
      </c>
      <c r="K3" s="49">
        <f t="shared" si="0"/>
        <v>0</v>
      </c>
      <c r="L3" s="49">
        <f t="shared" si="0"/>
        <v>0</v>
      </c>
      <c r="M3" s="49">
        <f t="shared" si="0"/>
        <v>0</v>
      </c>
      <c r="N3" s="49">
        <f t="shared" si="0"/>
        <v>0</v>
      </c>
      <c r="O3" s="49">
        <f t="shared" si="0"/>
        <v>0</v>
      </c>
      <c r="P3" s="49">
        <f t="shared" si="0"/>
        <v>0</v>
      </c>
    </row>
    <row r="4" spans="2:16" x14ac:dyDescent="0.2">
      <c r="B4" s="60" t="s">
        <v>148</v>
      </c>
      <c r="C4" s="25" t="s">
        <v>147</v>
      </c>
      <c r="D4" s="38">
        <f>IFERROR(INDEX('Income Statement'!$B$3:$C$52,MATCH(Allocation!B4,'Income Statement'!$B$3:$B$52,0),2),0)</f>
        <v>100400</v>
      </c>
      <c r="E4" s="41">
        <f t="shared" ref="E4:E35" si="1">D4-SUM(G4:P4)</f>
        <v>0</v>
      </c>
      <c r="F4" s="44">
        <f>D4-E4</f>
        <v>100400</v>
      </c>
      <c r="G4" s="7">
        <f>SUMIFS(Table1[Amount],Table1[Enterprise],G$2,Table1[Type],$C4,Table1[Category],$B4)</f>
        <v>11000</v>
      </c>
      <c r="H4" s="7">
        <f>SUMIFS(Table1[Amount],Table1[Enterprise],H$2,Table1[Type],$C4,Table1[Category],$B4)</f>
        <v>48000</v>
      </c>
      <c r="I4" s="7">
        <f>SUMIFS(Table1[Amount],Table1[Enterprise],I$2,Table1[Type],$C4,Table1[Category],$B4)</f>
        <v>41400</v>
      </c>
      <c r="J4" s="7">
        <f>SUMIFS(Table1[Amount],Table1[Enterprise],J$2,Table1[Type],$C4,Table1[Category],$B4)</f>
        <v>0</v>
      </c>
      <c r="K4" s="7">
        <f>SUMIFS(Table1[Amount],Table1[Enterprise],K$2,Table1[Type],$C4,Table1[Category],$B4)</f>
        <v>0</v>
      </c>
      <c r="L4" s="7">
        <f>SUMIFS(Table1[Amount],Table1[Enterprise],L$2,Table1[Type],$C4,Table1[Category],$B4)</f>
        <v>0</v>
      </c>
      <c r="M4" s="7">
        <f>SUMIFS(Table1[Amount],Table1[Enterprise],M$2,Table1[Type],$C4,Table1[Category],$B4)</f>
        <v>0</v>
      </c>
      <c r="N4" s="7">
        <f>SUMIFS(Table1[Amount],Table1[Enterprise],N$2,Table1[Type],$C4,Table1[Category],$B4)</f>
        <v>0</v>
      </c>
      <c r="O4" s="7">
        <f>SUMIFS(Table1[Amount],Table1[Enterprise],O$2,Table1[Type],$C4,Table1[Category],$B4)</f>
        <v>0</v>
      </c>
      <c r="P4" s="7">
        <f>SUMIFS(Table1[Amount],Table1[Enterprise],P$2,Table1[Type],$C4,Table1[Category],$B4)</f>
        <v>0</v>
      </c>
    </row>
    <row r="5" spans="2:16" x14ac:dyDescent="0.2">
      <c r="B5" s="25" t="s">
        <v>178</v>
      </c>
      <c r="C5" s="25" t="s">
        <v>147</v>
      </c>
      <c r="D5" s="38">
        <f>IFERROR(INDEX('Income Statement'!$B$3:$C$52,MATCH(Allocation!B5,'Income Statement'!$B$3:$B$52,0),2),0)</f>
        <v>0</v>
      </c>
      <c r="E5" s="41">
        <f t="shared" si="1"/>
        <v>0</v>
      </c>
      <c r="F5" s="44">
        <f t="shared" ref="F5:F35" si="2">D5-E5</f>
        <v>0</v>
      </c>
      <c r="G5" s="7">
        <f>SUMIFS(Table1[Amount],Table1[Enterprise],G$2,Table1[Type],$C5,Table1[Category],$B5)</f>
        <v>0</v>
      </c>
      <c r="H5" s="7">
        <f>SUMIFS(Table1[Amount],Table1[Enterprise],H$2,Table1[Type],$C5,Table1[Category],$B5)</f>
        <v>0</v>
      </c>
      <c r="I5" s="7">
        <f>SUMIFS(Table1[Amount],Table1[Enterprise],I$2,Table1[Type],$C5,Table1[Category],$B5)</f>
        <v>0</v>
      </c>
      <c r="J5" s="7">
        <f>SUMIFS(Table1[Amount],Table1[Enterprise],J$2,Table1[Type],$C5,Table1[Category],$B5)</f>
        <v>0</v>
      </c>
      <c r="K5" s="7">
        <f>SUMIFS(Table1[Amount],Table1[Enterprise],K$2,Table1[Type],$C5,Table1[Category],$B5)</f>
        <v>0</v>
      </c>
      <c r="L5" s="7">
        <f>SUMIFS(Table1[Amount],Table1[Enterprise],L$2,Table1[Type],$C5,Table1[Category],$B5)</f>
        <v>0</v>
      </c>
      <c r="M5" s="7">
        <f>SUMIFS(Table1[Amount],Table1[Enterprise],M$2,Table1[Type],$C5,Table1[Category],$B5)</f>
        <v>0</v>
      </c>
      <c r="N5" s="7">
        <f>SUMIFS(Table1[Amount],Table1[Enterprise],N$2,Table1[Type],$C5,Table1[Category],$B5)</f>
        <v>0</v>
      </c>
      <c r="O5" s="7">
        <f>SUMIFS(Table1[Amount],Table1[Enterprise],O$2,Table1[Type],$C5,Table1[Category],$B5)</f>
        <v>0</v>
      </c>
      <c r="P5" s="7">
        <f>SUMIFS(Table1[Amount],Table1[Enterprise],P$2,Table1[Type],$C5,Table1[Category],$B5)</f>
        <v>0</v>
      </c>
    </row>
    <row r="6" spans="2:16" ht="16" thickBot="1" x14ac:dyDescent="0.25">
      <c r="B6" s="25" t="s">
        <v>174</v>
      </c>
      <c r="C6" s="25" t="s">
        <v>147</v>
      </c>
      <c r="D6" s="40">
        <f>IFERROR(INDEX('Income Statement'!$B$3:$C$52,MATCH(Allocation!B6,'Income Statement'!$B$3:$B$52,0),2),0)</f>
        <v>7000</v>
      </c>
      <c r="E6" s="43">
        <f t="shared" si="1"/>
        <v>7000</v>
      </c>
      <c r="F6" s="46">
        <f t="shared" si="2"/>
        <v>0</v>
      </c>
      <c r="G6" s="14">
        <f>SUMIFS(Table1[Amount],Table1[Enterprise],G$2,Table1[Type],$C6,Table1[Category],$B6)</f>
        <v>0</v>
      </c>
      <c r="H6" s="14">
        <f>SUMIFS(Table1[Amount],Table1[Enterprise],H$2,Table1[Type],$C6,Table1[Category],$B6)</f>
        <v>0</v>
      </c>
      <c r="I6" s="14">
        <f>SUMIFS(Table1[Amount],Table1[Enterprise],I$2,Table1[Type],$C6,Table1[Category],$B6)</f>
        <v>0</v>
      </c>
      <c r="J6" s="14">
        <f>SUMIFS(Table1[Amount],Table1[Enterprise],J$2,Table1[Type],$C6,Table1[Category],$B6)</f>
        <v>0</v>
      </c>
      <c r="K6" s="14">
        <f>SUMIFS(Table1[Amount],Table1[Enterprise],K$2,Table1[Type],$C6,Table1[Category],$B6)</f>
        <v>0</v>
      </c>
      <c r="L6" s="14">
        <f>SUMIFS(Table1[Amount],Table1[Enterprise],L$2,Table1[Type],$C6,Table1[Category],$B6)</f>
        <v>0</v>
      </c>
      <c r="M6" s="14">
        <f>SUMIFS(Table1[Amount],Table1[Enterprise],M$2,Table1[Type],$C6,Table1[Category],$B6)</f>
        <v>0</v>
      </c>
      <c r="N6" s="14">
        <f>SUMIFS(Table1[Amount],Table1[Enterprise],N$2,Table1[Type],$C6,Table1[Category],$B6)</f>
        <v>0</v>
      </c>
      <c r="O6" s="14">
        <f>SUMIFS(Table1[Amount],Table1[Enterprise],O$2,Table1[Type],$C6,Table1[Category],$B6)</f>
        <v>0</v>
      </c>
      <c r="P6" s="14">
        <f>SUMIFS(Table1[Amount],Table1[Enterprise],P$2,Table1[Type],$C6,Table1[Category],$B6)</f>
        <v>0</v>
      </c>
    </row>
    <row r="7" spans="2:16" x14ac:dyDescent="0.2">
      <c r="B7" s="60" t="s">
        <v>179</v>
      </c>
      <c r="C7" s="25" t="s">
        <v>125</v>
      </c>
      <c r="D7" s="38">
        <f>IFERROR(INDEX('Income Statement'!$B$3:$C$52,MATCH(Allocation!B7,'Income Statement'!$B$3:$B$52,0),2),0)</f>
        <v>0</v>
      </c>
      <c r="E7" s="41">
        <f t="shared" si="1"/>
        <v>0</v>
      </c>
      <c r="F7" s="44">
        <f t="shared" si="2"/>
        <v>0</v>
      </c>
      <c r="G7" s="7">
        <f>SUMIFS(Table1[Amount],Table1[Enterprise],G$2,Table1[Type],$C7,Table1[Category],$B7)*-1</f>
        <v>0</v>
      </c>
      <c r="H7" s="7">
        <f>SUMIFS(Table1[Amount],Table1[Enterprise],H$2,Table1[Type],$C7,Table1[Category],$B7)*-1</f>
        <v>0</v>
      </c>
      <c r="I7" s="7">
        <f>SUMIFS(Table1[Amount],Table1[Enterprise],I$2,Table1[Type],$C7,Table1[Category],$B7)*-1</f>
        <v>0</v>
      </c>
      <c r="J7" s="7">
        <f>SUMIFS(Table1[Amount],Table1[Enterprise],J$2,Table1[Type],$C7,Table1[Category],$B7)*-1</f>
        <v>0</v>
      </c>
      <c r="K7" s="7">
        <f>SUMIFS(Table1[Amount],Table1[Enterprise],K$2,Table1[Type],$C7,Table1[Category],$B7)*-1</f>
        <v>0</v>
      </c>
      <c r="L7" s="7">
        <f>SUMIFS(Table1[Amount],Table1[Enterprise],L$2,Table1[Type],$C7,Table1[Category],$B7)*-1</f>
        <v>0</v>
      </c>
      <c r="M7" s="7">
        <f>SUMIFS(Table1[Amount],Table1[Enterprise],M$2,Table1[Type],$C7,Table1[Category],$B7)*-1</f>
        <v>0</v>
      </c>
      <c r="N7" s="7">
        <f>SUMIFS(Table1[Amount],Table1[Enterprise],N$2,Table1[Type],$C7,Table1[Category],$B7)*-1</f>
        <v>0</v>
      </c>
      <c r="O7" s="7">
        <f>SUMIFS(Table1[Amount],Table1[Enterprise],O$2,Table1[Type],$C7,Table1[Category],$B7)*-1</f>
        <v>0</v>
      </c>
      <c r="P7" s="7">
        <f>SUMIFS(Table1[Amount],Table1[Enterprise],P$2,Table1[Type],$C7,Table1[Category],$B7)*-1</f>
        <v>0</v>
      </c>
    </row>
    <row r="8" spans="2:16" x14ac:dyDescent="0.2">
      <c r="B8" s="60" t="s">
        <v>180</v>
      </c>
      <c r="C8" s="25" t="s">
        <v>253</v>
      </c>
      <c r="D8" s="38">
        <f>IFERROR(INDEX('Income Statement'!$B$3:$C$52,MATCH(Allocation!B8,'Income Statement'!$B$3:$B$52,0),2),0)</f>
        <v>0</v>
      </c>
      <c r="E8" s="41">
        <f t="shared" si="1"/>
        <v>0</v>
      </c>
      <c r="F8" s="44">
        <f t="shared" si="2"/>
        <v>0</v>
      </c>
      <c r="G8" s="7">
        <f>SUMIFS(Table1[Amount],Table1[Enterprise],G$2,Table1[Type],$C8,Table1[Category],$B8)*-1</f>
        <v>0</v>
      </c>
      <c r="H8" s="7">
        <f>SUMIFS(Table1[Amount],Table1[Enterprise],H$2,Table1[Type],$C8,Table1[Category],$B8)*-1</f>
        <v>0</v>
      </c>
      <c r="I8" s="7">
        <f>SUMIFS(Table1[Amount],Table1[Enterprise],I$2,Table1[Type],$C8,Table1[Category],$B8)*-1</f>
        <v>0</v>
      </c>
      <c r="J8" s="7">
        <f>SUMIFS(Table1[Amount],Table1[Enterprise],J$2,Table1[Type],$C8,Table1[Category],$B8)*-1</f>
        <v>0</v>
      </c>
      <c r="K8" s="7">
        <f>SUMIFS(Table1[Amount],Table1[Enterprise],K$2,Table1[Type],$C8,Table1[Category],$B8)*-1</f>
        <v>0</v>
      </c>
      <c r="L8" s="7">
        <f>SUMIFS(Table1[Amount],Table1[Enterprise],L$2,Table1[Type],$C8,Table1[Category],$B8)*-1</f>
        <v>0</v>
      </c>
      <c r="M8" s="7">
        <f>SUMIFS(Table1[Amount],Table1[Enterprise],M$2,Table1[Type],$C8,Table1[Category],$B8)*-1</f>
        <v>0</v>
      </c>
      <c r="N8" s="7">
        <f>SUMIFS(Table1[Amount],Table1[Enterprise],N$2,Table1[Type],$C8,Table1[Category],$B8)*-1</f>
        <v>0</v>
      </c>
      <c r="O8" s="7">
        <f>SUMIFS(Table1[Amount],Table1[Enterprise],O$2,Table1[Type],$C8,Table1[Category],$B8)*-1</f>
        <v>0</v>
      </c>
      <c r="P8" s="7">
        <f>SUMIFS(Table1[Amount],Table1[Enterprise],P$2,Table1[Type],$C8,Table1[Category],$B8)*-1</f>
        <v>0</v>
      </c>
    </row>
    <row r="9" spans="2:16" x14ac:dyDescent="0.2">
      <c r="B9" s="60" t="s">
        <v>182</v>
      </c>
      <c r="C9" s="25" t="s">
        <v>125</v>
      </c>
      <c r="D9" s="38">
        <f>IFERROR(INDEX('Income Statement'!$B$3:$C$52,MATCH(Allocation!B9,'Income Statement'!$B$3:$B$52,0),2),0)</f>
        <v>0</v>
      </c>
      <c r="E9" s="41">
        <f t="shared" si="1"/>
        <v>0</v>
      </c>
      <c r="F9" s="44">
        <f t="shared" si="2"/>
        <v>0</v>
      </c>
      <c r="G9" s="7">
        <f>SUMIFS(Table1[Amount],Table1[Enterprise],G$2,Table1[Type],$C9,Table1[Category],$B9)*-1</f>
        <v>0</v>
      </c>
      <c r="H9" s="7">
        <f>SUMIFS(Table1[Amount],Table1[Enterprise],H$2,Table1[Type],$C9,Table1[Category],$B9)*-1</f>
        <v>0</v>
      </c>
      <c r="I9" s="7">
        <f>SUMIFS(Table1[Amount],Table1[Enterprise],I$2,Table1[Type],$C9,Table1[Category],$B9)*-1</f>
        <v>0</v>
      </c>
      <c r="J9" s="7">
        <f>SUMIFS(Table1[Amount],Table1[Enterprise],J$2,Table1[Type],$C9,Table1[Category],$B9)*-1</f>
        <v>0</v>
      </c>
      <c r="K9" s="7">
        <f>SUMIFS(Table1[Amount],Table1[Enterprise],K$2,Table1[Type],$C9,Table1[Category],$B9)*-1</f>
        <v>0</v>
      </c>
      <c r="L9" s="7">
        <f>SUMIFS(Table1[Amount],Table1[Enterprise],L$2,Table1[Type],$C9,Table1[Category],$B9)*-1</f>
        <v>0</v>
      </c>
      <c r="M9" s="7">
        <f>SUMIFS(Table1[Amount],Table1[Enterprise],M$2,Table1[Type],$C9,Table1[Category],$B9)*-1</f>
        <v>0</v>
      </c>
      <c r="N9" s="7">
        <f>SUMIFS(Table1[Amount],Table1[Enterprise],N$2,Table1[Type],$C9,Table1[Category],$B9)*-1</f>
        <v>0</v>
      </c>
      <c r="O9" s="7">
        <f>SUMIFS(Table1[Amount],Table1[Enterprise],O$2,Table1[Type],$C9,Table1[Category],$B9)*-1</f>
        <v>0</v>
      </c>
      <c r="P9" s="7">
        <f>SUMIFS(Table1[Amount],Table1[Enterprise],P$2,Table1[Type],$C9,Table1[Category],$B9)*-1</f>
        <v>0</v>
      </c>
    </row>
    <row r="10" spans="2:16" x14ac:dyDescent="0.2">
      <c r="B10" s="60" t="s">
        <v>184</v>
      </c>
      <c r="C10" s="25" t="s">
        <v>125</v>
      </c>
      <c r="D10" s="38">
        <f>IFERROR(INDEX('Income Statement'!$B$3:$C$52,MATCH(Allocation!B10,'Income Statement'!$B$3:$B$52,0),2),0)</f>
        <v>0</v>
      </c>
      <c r="E10" s="41">
        <f t="shared" si="1"/>
        <v>0</v>
      </c>
      <c r="F10" s="44">
        <f t="shared" si="2"/>
        <v>0</v>
      </c>
      <c r="G10" s="7">
        <f>SUMIFS(Table1[Amount],Table1[Enterprise],G$2,Table1[Type],$C10,Table1[Category],$B10)*-1</f>
        <v>0</v>
      </c>
      <c r="H10" s="7">
        <f>SUMIFS(Table1[Amount],Table1[Enterprise],H$2,Table1[Type],$C10,Table1[Category],$B10)*-1</f>
        <v>0</v>
      </c>
      <c r="I10" s="7">
        <f>SUMIFS(Table1[Amount],Table1[Enterprise],I$2,Table1[Type],$C10,Table1[Category],$B10)*-1</f>
        <v>0</v>
      </c>
      <c r="J10" s="7">
        <f>SUMIFS(Table1[Amount],Table1[Enterprise],J$2,Table1[Type],$C10,Table1[Category],$B10)*-1</f>
        <v>0</v>
      </c>
      <c r="K10" s="7">
        <f>SUMIFS(Table1[Amount],Table1[Enterprise],K$2,Table1[Type],$C10,Table1[Category],$B10)*-1</f>
        <v>0</v>
      </c>
      <c r="L10" s="7">
        <f>SUMIFS(Table1[Amount],Table1[Enterprise],L$2,Table1[Type],$C10,Table1[Category],$B10)*-1</f>
        <v>0</v>
      </c>
      <c r="M10" s="7">
        <f>SUMIFS(Table1[Amount],Table1[Enterprise],M$2,Table1[Type],$C10,Table1[Category],$B10)*-1</f>
        <v>0</v>
      </c>
      <c r="N10" s="7">
        <f>SUMIFS(Table1[Amount],Table1[Enterprise],N$2,Table1[Type],$C10,Table1[Category],$B10)*-1</f>
        <v>0</v>
      </c>
      <c r="O10" s="7">
        <f>SUMIFS(Table1[Amount],Table1[Enterprise],O$2,Table1[Type],$C10,Table1[Category],$B10)*-1</f>
        <v>0</v>
      </c>
      <c r="P10" s="7">
        <f>SUMIFS(Table1[Amount],Table1[Enterprise],P$2,Table1[Type],$C10,Table1[Category],$B10)*-1</f>
        <v>0</v>
      </c>
    </row>
    <row r="11" spans="2:16" x14ac:dyDescent="0.2">
      <c r="B11" s="60" t="s">
        <v>186</v>
      </c>
      <c r="C11" s="25" t="s">
        <v>125</v>
      </c>
      <c r="D11" s="38">
        <f>IFERROR(INDEX('Income Statement'!$B$3:$C$52,MATCH(Allocation!B11,'Income Statement'!$B$3:$B$52,0),2),0)</f>
        <v>0</v>
      </c>
      <c r="E11" s="41">
        <f t="shared" si="1"/>
        <v>0</v>
      </c>
      <c r="F11" s="44">
        <f t="shared" si="2"/>
        <v>0</v>
      </c>
      <c r="G11" s="7">
        <f>SUMIFS(Table1[Amount],Table1[Enterprise],G$2,Table1[Type],$C11,Table1[Category],$B11)*-1</f>
        <v>0</v>
      </c>
      <c r="H11" s="7">
        <f>SUMIFS(Table1[Amount],Table1[Enterprise],H$2,Table1[Type],$C11,Table1[Category],$B11)*-1</f>
        <v>0</v>
      </c>
      <c r="I11" s="7">
        <f>SUMIFS(Table1[Amount],Table1[Enterprise],I$2,Table1[Type],$C11,Table1[Category],$B11)*-1</f>
        <v>0</v>
      </c>
      <c r="J11" s="7">
        <f>SUMIFS(Table1[Amount],Table1[Enterprise],J$2,Table1[Type],$C11,Table1[Category],$B11)*-1</f>
        <v>0</v>
      </c>
      <c r="K11" s="7">
        <f>SUMIFS(Table1[Amount],Table1[Enterprise],K$2,Table1[Type],$C11,Table1[Category],$B11)*-1</f>
        <v>0</v>
      </c>
      <c r="L11" s="7">
        <f>SUMIFS(Table1[Amount],Table1[Enterprise],L$2,Table1[Type],$C11,Table1[Category],$B11)*-1</f>
        <v>0</v>
      </c>
      <c r="M11" s="7">
        <f>SUMIFS(Table1[Amount],Table1[Enterprise],M$2,Table1[Type],$C11,Table1[Category],$B11)*-1</f>
        <v>0</v>
      </c>
      <c r="N11" s="7">
        <f>SUMIFS(Table1[Amount],Table1[Enterprise],N$2,Table1[Type],$C11,Table1[Category],$B11)*-1</f>
        <v>0</v>
      </c>
      <c r="O11" s="7">
        <f>SUMIFS(Table1[Amount],Table1[Enterprise],O$2,Table1[Type],$C11,Table1[Category],$B11)*-1</f>
        <v>0</v>
      </c>
      <c r="P11" s="7">
        <f>SUMIFS(Table1[Amount],Table1[Enterprise],P$2,Table1[Type],$C11,Table1[Category],$B11)*-1</f>
        <v>0</v>
      </c>
    </row>
    <row r="12" spans="2:16" x14ac:dyDescent="0.2">
      <c r="B12" s="60" t="s">
        <v>188</v>
      </c>
      <c r="C12" s="25" t="s">
        <v>253</v>
      </c>
      <c r="D12" s="38">
        <f>IFERROR(INDEX('Income Statement'!$B$3:$C$52,MATCH(Allocation!B12,'Income Statement'!$B$3:$B$52,0),2),0)</f>
        <v>11000</v>
      </c>
      <c r="E12" s="41">
        <f t="shared" si="1"/>
        <v>0</v>
      </c>
      <c r="F12" s="44">
        <f t="shared" si="2"/>
        <v>11000</v>
      </c>
      <c r="G12" s="7">
        <f>SUMIFS(Table1[Amount],Table1[Enterprise],G$2,Table1[Type],$C12,Table1[Category],$B12)*-1</f>
        <v>0</v>
      </c>
      <c r="H12" s="7">
        <f>SUMIFS(Table1[Amount],Table1[Enterprise],H$2,Table1[Type],$C12,Table1[Category],$B12)*-1</f>
        <v>11000</v>
      </c>
      <c r="I12" s="7">
        <f>SUMIFS(Table1[Amount],Table1[Enterprise],I$2,Table1[Type],$C12,Table1[Category],$B12)*-1</f>
        <v>0</v>
      </c>
      <c r="J12" s="7">
        <f>SUMIFS(Table1[Amount],Table1[Enterprise],J$2,Table1[Type],$C12,Table1[Category],$B12)*-1</f>
        <v>0</v>
      </c>
      <c r="K12" s="7">
        <f>SUMIFS(Table1[Amount],Table1[Enterprise],K$2,Table1[Type],$C12,Table1[Category],$B12)*-1</f>
        <v>0</v>
      </c>
      <c r="L12" s="7">
        <f>SUMIFS(Table1[Amount],Table1[Enterprise],L$2,Table1[Type],$C12,Table1[Category],$B12)*-1</f>
        <v>0</v>
      </c>
      <c r="M12" s="7">
        <f>SUMIFS(Table1[Amount],Table1[Enterprise],M$2,Table1[Type],$C12,Table1[Category],$B12)*-1</f>
        <v>0</v>
      </c>
      <c r="N12" s="7">
        <f>SUMIFS(Table1[Amount],Table1[Enterprise],N$2,Table1[Type],$C12,Table1[Category],$B12)*-1</f>
        <v>0</v>
      </c>
      <c r="O12" s="7">
        <f>SUMIFS(Table1[Amount],Table1[Enterprise],O$2,Table1[Type],$C12,Table1[Category],$B12)*-1</f>
        <v>0</v>
      </c>
      <c r="P12" s="7">
        <f>SUMIFS(Table1[Amount],Table1[Enterprise],P$2,Table1[Type],$C12,Table1[Category],$B12)*-1</f>
        <v>0</v>
      </c>
    </row>
    <row r="13" spans="2:16" x14ac:dyDescent="0.2">
      <c r="B13" s="60" t="s">
        <v>134</v>
      </c>
      <c r="C13" s="25" t="s">
        <v>253</v>
      </c>
      <c r="D13" s="38">
        <f>IFERROR(INDEX('Income Statement'!$B$3:$C$52,MATCH(Allocation!B13,'Income Statement'!$B$3:$B$52,0),2),0)</f>
        <v>12500</v>
      </c>
      <c r="E13" s="41">
        <f t="shared" si="1"/>
        <v>0</v>
      </c>
      <c r="F13" s="44">
        <f t="shared" si="2"/>
        <v>12500</v>
      </c>
      <c r="G13" s="7">
        <f>SUMIFS(Table1[Amount],Table1[Enterprise],G$2,Table1[Type],$C13,Table1[Category],$B13)*-1</f>
        <v>0</v>
      </c>
      <c r="H13" s="7">
        <f>SUMIFS(Table1[Amount],Table1[Enterprise],H$2,Table1[Type],$C13,Table1[Category],$B13)*-1</f>
        <v>0</v>
      </c>
      <c r="I13" s="7">
        <f>SUMIFS(Table1[Amount],Table1[Enterprise],I$2,Table1[Type],$C13,Table1[Category],$B13)*-1</f>
        <v>12500</v>
      </c>
      <c r="J13" s="7">
        <f>SUMIFS(Table1[Amount],Table1[Enterprise],J$2,Table1[Type],$C13,Table1[Category],$B13)*-1</f>
        <v>0</v>
      </c>
      <c r="K13" s="7">
        <f>SUMIFS(Table1[Amount],Table1[Enterprise],K$2,Table1[Type],$C13,Table1[Category],$B13)*-1</f>
        <v>0</v>
      </c>
      <c r="L13" s="7">
        <f>SUMIFS(Table1[Amount],Table1[Enterprise],L$2,Table1[Type],$C13,Table1[Category],$B13)*-1</f>
        <v>0</v>
      </c>
      <c r="M13" s="7">
        <f>SUMIFS(Table1[Amount],Table1[Enterprise],M$2,Table1[Type],$C13,Table1[Category],$B13)*-1</f>
        <v>0</v>
      </c>
      <c r="N13" s="7">
        <f>SUMIFS(Table1[Amount],Table1[Enterprise],N$2,Table1[Type],$C13,Table1[Category],$B13)*-1</f>
        <v>0</v>
      </c>
      <c r="O13" s="7">
        <f>SUMIFS(Table1[Amount],Table1[Enterprise],O$2,Table1[Type],$C13,Table1[Category],$B13)*-1</f>
        <v>0</v>
      </c>
      <c r="P13" s="7">
        <f>SUMIFS(Table1[Amount],Table1[Enterprise],P$2,Table1[Type],$C13,Table1[Category],$B13)*-1</f>
        <v>0</v>
      </c>
    </row>
    <row r="14" spans="2:16" x14ac:dyDescent="0.2">
      <c r="B14" s="60" t="s">
        <v>191</v>
      </c>
      <c r="C14" s="25" t="s">
        <v>125</v>
      </c>
      <c r="D14" s="38">
        <f>IFERROR(INDEX('Income Statement'!$B$3:$C$52,MATCH(Allocation!B14,'Income Statement'!$B$3:$B$52,0),2),0)</f>
        <v>0</v>
      </c>
      <c r="E14" s="41">
        <f t="shared" si="1"/>
        <v>0</v>
      </c>
      <c r="F14" s="44">
        <f t="shared" si="2"/>
        <v>0</v>
      </c>
      <c r="G14" s="7">
        <f>SUMIFS(Table1[Amount],Table1[Enterprise],G$2,Table1[Type],$C14,Table1[Category],$B14)*-1</f>
        <v>0</v>
      </c>
      <c r="H14" s="7">
        <f>SUMIFS(Table1[Amount],Table1[Enterprise],H$2,Table1[Type],$C14,Table1[Category],$B14)*-1</f>
        <v>0</v>
      </c>
      <c r="I14" s="7">
        <f>SUMIFS(Table1[Amount],Table1[Enterprise],I$2,Table1[Type],$C14,Table1[Category],$B14)*-1</f>
        <v>0</v>
      </c>
      <c r="J14" s="7">
        <f>SUMIFS(Table1[Amount],Table1[Enterprise],J$2,Table1[Type],$C14,Table1[Category],$B14)*-1</f>
        <v>0</v>
      </c>
      <c r="K14" s="7">
        <f>SUMIFS(Table1[Amount],Table1[Enterprise],K$2,Table1[Type],$C14,Table1[Category],$B14)*-1</f>
        <v>0</v>
      </c>
      <c r="L14" s="7">
        <f>SUMIFS(Table1[Amount],Table1[Enterprise],L$2,Table1[Type],$C14,Table1[Category],$B14)*-1</f>
        <v>0</v>
      </c>
      <c r="M14" s="7">
        <f>SUMIFS(Table1[Amount],Table1[Enterprise],M$2,Table1[Type],$C14,Table1[Category],$B14)*-1</f>
        <v>0</v>
      </c>
      <c r="N14" s="7">
        <f>SUMIFS(Table1[Amount],Table1[Enterprise],N$2,Table1[Type],$C14,Table1[Category],$B14)*-1</f>
        <v>0</v>
      </c>
      <c r="O14" s="7">
        <f>SUMIFS(Table1[Amount],Table1[Enterprise],O$2,Table1[Type],$C14,Table1[Category],$B14)*-1</f>
        <v>0</v>
      </c>
      <c r="P14" s="7">
        <f>SUMIFS(Table1[Amount],Table1[Enterprise],P$2,Table1[Type],$C14,Table1[Category],$B14)*-1</f>
        <v>0</v>
      </c>
    </row>
    <row r="15" spans="2:16" x14ac:dyDescent="0.2">
      <c r="B15" s="60" t="s">
        <v>66</v>
      </c>
      <c r="C15" s="25" t="s">
        <v>125</v>
      </c>
      <c r="D15" s="38">
        <f>IFERROR(INDEX('Income Statement'!$B$3:$C$52,MATCH(Allocation!B15,'Income Statement'!$B$3:$B$52,0),2),0)</f>
        <v>300</v>
      </c>
      <c r="E15" s="41">
        <f t="shared" si="1"/>
        <v>300</v>
      </c>
      <c r="F15" s="44">
        <f t="shared" si="2"/>
        <v>0</v>
      </c>
      <c r="G15" s="7">
        <f>SUMIFS(Table1[Amount],Table1[Enterprise],G$2,Table1[Type],$C15,Table1[Category],$B15)*-1</f>
        <v>0</v>
      </c>
      <c r="H15" s="7">
        <f>SUMIFS(Table1[Amount],Table1[Enterprise],H$2,Table1[Type],$C15,Table1[Category],$B15)*-1</f>
        <v>0</v>
      </c>
      <c r="I15" s="7">
        <f>SUMIFS(Table1[Amount],Table1[Enterprise],I$2,Table1[Type],$C15,Table1[Category],$B15)*-1</f>
        <v>0</v>
      </c>
      <c r="J15" s="7">
        <f>SUMIFS(Table1[Amount],Table1[Enterprise],J$2,Table1[Type],$C15,Table1[Category],$B15)*-1</f>
        <v>0</v>
      </c>
      <c r="K15" s="7">
        <f>SUMIFS(Table1[Amount],Table1[Enterprise],K$2,Table1[Type],$C15,Table1[Category],$B15)*-1</f>
        <v>0</v>
      </c>
      <c r="L15" s="7">
        <f>SUMIFS(Table1[Amount],Table1[Enterprise],L$2,Table1[Type],$C15,Table1[Category],$B15)*-1</f>
        <v>0</v>
      </c>
      <c r="M15" s="7">
        <f>SUMIFS(Table1[Amount],Table1[Enterprise],M$2,Table1[Type],$C15,Table1[Category],$B15)*-1</f>
        <v>0</v>
      </c>
      <c r="N15" s="7">
        <f>SUMIFS(Table1[Amount],Table1[Enterprise],N$2,Table1[Type],$C15,Table1[Category],$B15)*-1</f>
        <v>0</v>
      </c>
      <c r="O15" s="7">
        <f>SUMIFS(Table1[Amount],Table1[Enterprise],O$2,Table1[Type],$C15,Table1[Category],$B15)*-1</f>
        <v>0</v>
      </c>
      <c r="P15" s="7">
        <f>SUMIFS(Table1[Amount],Table1[Enterprise],P$2,Table1[Type],$C15,Table1[Category],$B15)*-1</f>
        <v>0</v>
      </c>
    </row>
    <row r="16" spans="2:16" x14ac:dyDescent="0.2">
      <c r="B16" s="60" t="s">
        <v>71</v>
      </c>
      <c r="C16" s="25" t="s">
        <v>125</v>
      </c>
      <c r="D16" s="38">
        <f>IFERROR(INDEX('Income Statement'!$B$3:$C$52,MATCH(Allocation!B16,'Income Statement'!$B$3:$B$52,0),2),0)</f>
        <v>1914</v>
      </c>
      <c r="E16" s="41">
        <f t="shared" si="1"/>
        <v>1914</v>
      </c>
      <c r="F16" s="44">
        <f t="shared" si="2"/>
        <v>0</v>
      </c>
      <c r="G16" s="7">
        <f>SUMIFS(Table1[Amount],Table1[Enterprise],G$2,Table1[Type],$C16,Table1[Category],$B16)*-1</f>
        <v>0</v>
      </c>
      <c r="H16" s="7">
        <f>SUMIFS(Table1[Amount],Table1[Enterprise],H$2,Table1[Type],$C16,Table1[Category],$B16)*-1</f>
        <v>0</v>
      </c>
      <c r="I16" s="7">
        <f>SUMIFS(Table1[Amount],Table1[Enterprise],I$2,Table1[Type],$C16,Table1[Category],$B16)*-1</f>
        <v>0</v>
      </c>
      <c r="J16" s="7">
        <f>SUMIFS(Table1[Amount],Table1[Enterprise],J$2,Table1[Type],$C16,Table1[Category],$B16)*-1</f>
        <v>0</v>
      </c>
      <c r="K16" s="7">
        <f>SUMIFS(Table1[Amount],Table1[Enterprise],K$2,Table1[Type],$C16,Table1[Category],$B16)*-1</f>
        <v>0</v>
      </c>
      <c r="L16" s="7">
        <f>SUMIFS(Table1[Amount],Table1[Enterprise],L$2,Table1[Type],$C16,Table1[Category],$B16)*-1</f>
        <v>0</v>
      </c>
      <c r="M16" s="7">
        <f>SUMIFS(Table1[Amount],Table1[Enterprise],M$2,Table1[Type],$C16,Table1[Category],$B16)*-1</f>
        <v>0</v>
      </c>
      <c r="N16" s="7">
        <f>SUMIFS(Table1[Amount],Table1[Enterprise],N$2,Table1[Type],$C16,Table1[Category],$B16)*-1</f>
        <v>0</v>
      </c>
      <c r="O16" s="7">
        <f>SUMIFS(Table1[Amount],Table1[Enterprise],O$2,Table1[Type],$C16,Table1[Category],$B16)*-1</f>
        <v>0</v>
      </c>
      <c r="P16" s="7">
        <f>SUMIFS(Table1[Amount],Table1[Enterprise],P$2,Table1[Type],$C16,Table1[Category],$B16)*-1</f>
        <v>0</v>
      </c>
    </row>
    <row r="17" spans="2:16" x14ac:dyDescent="0.2">
      <c r="B17" s="60" t="s">
        <v>75</v>
      </c>
      <c r="C17" s="25" t="s">
        <v>125</v>
      </c>
      <c r="D17" s="38">
        <f>IFERROR(INDEX('Income Statement'!$B$3:$C$52,MATCH(Allocation!B17,'Income Statement'!$B$3:$B$52,0),2),0)</f>
        <v>8788.3466666666645</v>
      </c>
      <c r="E17" s="41">
        <f t="shared" si="1"/>
        <v>8788.3466666666645</v>
      </c>
      <c r="F17" s="44">
        <f t="shared" si="2"/>
        <v>0</v>
      </c>
      <c r="G17" s="7">
        <f>SUMIFS(Table1[Amount],Table1[Enterprise],G$2,Table1[Type],$C17,Table1[Category],$B17)*-1</f>
        <v>0</v>
      </c>
      <c r="H17" s="7">
        <f>SUMIFS(Table1[Amount],Table1[Enterprise],H$2,Table1[Type],$C17,Table1[Category],$B17)*-1</f>
        <v>0</v>
      </c>
      <c r="I17" s="7">
        <f>SUMIFS(Table1[Amount],Table1[Enterprise],I$2,Table1[Type],$C17,Table1[Category],$B17)*-1</f>
        <v>0</v>
      </c>
      <c r="J17" s="7">
        <f>SUMIFS(Table1[Amount],Table1[Enterprise],J$2,Table1[Type],$C17,Table1[Category],$B17)*-1</f>
        <v>0</v>
      </c>
      <c r="K17" s="7">
        <f>SUMIFS(Table1[Amount],Table1[Enterprise],K$2,Table1[Type],$C17,Table1[Category],$B17)*-1</f>
        <v>0</v>
      </c>
      <c r="L17" s="7">
        <f>SUMIFS(Table1[Amount],Table1[Enterprise],L$2,Table1[Type],$C17,Table1[Category],$B17)*-1</f>
        <v>0</v>
      </c>
      <c r="M17" s="7">
        <f>SUMIFS(Table1[Amount],Table1[Enterprise],M$2,Table1[Type],$C17,Table1[Category],$B17)*-1</f>
        <v>0</v>
      </c>
      <c r="N17" s="7">
        <f>SUMIFS(Table1[Amount],Table1[Enterprise],N$2,Table1[Type],$C17,Table1[Category],$B17)*-1</f>
        <v>0</v>
      </c>
      <c r="O17" s="7">
        <f>SUMIFS(Table1[Amount],Table1[Enterprise],O$2,Table1[Type],$C17,Table1[Category],$B17)*-1</f>
        <v>0</v>
      </c>
      <c r="P17" s="7">
        <f>SUMIFS(Table1[Amount],Table1[Enterprise],P$2,Table1[Type],$C17,Table1[Category],$B17)*-1</f>
        <v>0</v>
      </c>
    </row>
    <row r="18" spans="2:16" x14ac:dyDescent="0.2">
      <c r="B18" s="60" t="s">
        <v>64</v>
      </c>
      <c r="C18" s="25" t="s">
        <v>125</v>
      </c>
      <c r="D18" s="38">
        <f>IFERROR(INDEX('Income Statement'!$B$3:$C$52,MATCH(Allocation!B18,'Income Statement'!$B$3:$B$52,0),2),0)</f>
        <v>23867</v>
      </c>
      <c r="E18" s="41">
        <f t="shared" si="1"/>
        <v>0</v>
      </c>
      <c r="F18" s="44">
        <f t="shared" si="2"/>
        <v>23867</v>
      </c>
      <c r="G18" s="7">
        <f>SUMIFS(Table1[Amount],Table1[Enterprise],G$2,Table1[Type],$C18,Table1[Category],$B18)*-1</f>
        <v>9464.5</v>
      </c>
      <c r="H18" s="7">
        <f>SUMIFS(Table1[Amount],Table1[Enterprise],H$2,Table1[Type],$C18,Table1[Category],$B18)*-1</f>
        <v>3273</v>
      </c>
      <c r="I18" s="7">
        <f>SUMIFS(Table1[Amount],Table1[Enterprise],I$2,Table1[Type],$C18,Table1[Category],$B18)*-1</f>
        <v>11129.5</v>
      </c>
      <c r="J18" s="7">
        <f>SUMIFS(Table1[Amount],Table1[Enterprise],J$2,Table1[Type],$C18,Table1[Category],$B18)*-1</f>
        <v>0</v>
      </c>
      <c r="K18" s="7">
        <f>SUMIFS(Table1[Amount],Table1[Enterprise],K$2,Table1[Type],$C18,Table1[Category],$B18)*-1</f>
        <v>0</v>
      </c>
      <c r="L18" s="7">
        <f>SUMIFS(Table1[Amount],Table1[Enterprise],L$2,Table1[Type],$C18,Table1[Category],$B18)*-1</f>
        <v>0</v>
      </c>
      <c r="M18" s="7">
        <f>SUMIFS(Table1[Amount],Table1[Enterprise],M$2,Table1[Type],$C18,Table1[Category],$B18)*-1</f>
        <v>0</v>
      </c>
      <c r="N18" s="7">
        <f>SUMIFS(Table1[Amount],Table1[Enterprise],N$2,Table1[Type],$C18,Table1[Category],$B18)*-1</f>
        <v>0</v>
      </c>
      <c r="O18" s="7">
        <f>SUMIFS(Table1[Amount],Table1[Enterprise],O$2,Table1[Type],$C18,Table1[Category],$B18)*-1</f>
        <v>0</v>
      </c>
      <c r="P18" s="7">
        <f>SUMIFS(Table1[Amount],Table1[Enterprise],P$2,Table1[Type],$C18,Table1[Category],$B18)*-1</f>
        <v>0</v>
      </c>
    </row>
    <row r="19" spans="2:16" x14ac:dyDescent="0.2">
      <c r="B19" s="60" t="s">
        <v>192</v>
      </c>
      <c r="C19" s="25" t="s">
        <v>125</v>
      </c>
      <c r="D19" s="38">
        <f>IFERROR(INDEX('Income Statement'!$B$3:$C$52,MATCH(Allocation!B19,'Income Statement'!$B$3:$B$52,0),2),0)</f>
        <v>0</v>
      </c>
      <c r="E19" s="41">
        <f t="shared" si="1"/>
        <v>0</v>
      </c>
      <c r="F19" s="44">
        <f t="shared" si="2"/>
        <v>0</v>
      </c>
      <c r="G19" s="7">
        <f>SUMIFS(Table1[Amount],Table1[Enterprise],G$2,Table1[Type],$C19,Table1[Category],$B19)*-1</f>
        <v>0</v>
      </c>
      <c r="H19" s="7">
        <f>SUMIFS(Table1[Amount],Table1[Enterprise],H$2,Table1[Type],$C19,Table1[Category],$B19)*-1</f>
        <v>0</v>
      </c>
      <c r="I19" s="7">
        <f>SUMIFS(Table1[Amount],Table1[Enterprise],I$2,Table1[Type],$C19,Table1[Category],$B19)*-1</f>
        <v>0</v>
      </c>
      <c r="J19" s="7">
        <f>SUMIFS(Table1[Amount],Table1[Enterprise],J$2,Table1[Type],$C19,Table1[Category],$B19)*-1</f>
        <v>0</v>
      </c>
      <c r="K19" s="7">
        <f>SUMIFS(Table1[Amount],Table1[Enterprise],K$2,Table1[Type],$C19,Table1[Category],$B19)*-1</f>
        <v>0</v>
      </c>
      <c r="L19" s="7">
        <f>SUMIFS(Table1[Amount],Table1[Enterprise],L$2,Table1[Type],$C19,Table1[Category],$B19)*-1</f>
        <v>0</v>
      </c>
      <c r="M19" s="7">
        <f>SUMIFS(Table1[Amount],Table1[Enterprise],M$2,Table1[Type],$C19,Table1[Category],$B19)*-1</f>
        <v>0</v>
      </c>
      <c r="N19" s="7">
        <f>SUMIFS(Table1[Amount],Table1[Enterprise],N$2,Table1[Type],$C19,Table1[Category],$B19)*-1</f>
        <v>0</v>
      </c>
      <c r="O19" s="7">
        <f>SUMIFS(Table1[Amount],Table1[Enterprise],O$2,Table1[Type],$C19,Table1[Category],$B19)*-1</f>
        <v>0</v>
      </c>
      <c r="P19" s="7">
        <f>SUMIFS(Table1[Amount],Table1[Enterprise],P$2,Table1[Type],$C19,Table1[Category],$B19)*-1</f>
        <v>0</v>
      </c>
    </row>
    <row r="20" spans="2:16" x14ac:dyDescent="0.2">
      <c r="B20" s="60" t="s">
        <v>172</v>
      </c>
      <c r="C20" s="25" t="s">
        <v>125</v>
      </c>
      <c r="D20" s="38">
        <f>IFERROR(INDEX('Income Statement'!$B$3:$C$52,MATCH(Allocation!B20,'Income Statement'!$B$3:$B$52,0),2),0)</f>
        <v>7000</v>
      </c>
      <c r="E20" s="41">
        <f t="shared" si="1"/>
        <v>7000</v>
      </c>
      <c r="F20" s="44">
        <f t="shared" si="2"/>
        <v>0</v>
      </c>
      <c r="G20" s="7">
        <f>SUMIFS(Table1[Amount],Table1[Enterprise],G$2,Table1[Type],$C20,Table1[Category],$B20)*-1</f>
        <v>0</v>
      </c>
      <c r="H20" s="7">
        <f>SUMIFS(Table1[Amount],Table1[Enterprise],H$2,Table1[Type],$C20,Table1[Category],$B20)*-1</f>
        <v>0</v>
      </c>
      <c r="I20" s="7">
        <f>SUMIFS(Table1[Amount],Table1[Enterprise],I$2,Table1[Type],$C20,Table1[Category],$B20)*-1</f>
        <v>0</v>
      </c>
      <c r="J20" s="7">
        <f>SUMIFS(Table1[Amount],Table1[Enterprise],J$2,Table1[Type],$C20,Table1[Category],$B20)*-1</f>
        <v>0</v>
      </c>
      <c r="K20" s="7">
        <f>SUMIFS(Table1[Amount],Table1[Enterprise],K$2,Table1[Type],$C20,Table1[Category],$B20)*-1</f>
        <v>0</v>
      </c>
      <c r="L20" s="7">
        <f>SUMIFS(Table1[Amount],Table1[Enterprise],L$2,Table1[Type],$C20,Table1[Category],$B20)*-1</f>
        <v>0</v>
      </c>
      <c r="M20" s="7">
        <f>SUMIFS(Table1[Amount],Table1[Enterprise],M$2,Table1[Type],$C20,Table1[Category],$B20)*-1</f>
        <v>0</v>
      </c>
      <c r="N20" s="7">
        <f>SUMIFS(Table1[Amount],Table1[Enterprise],N$2,Table1[Type],$C20,Table1[Category],$B20)*-1</f>
        <v>0</v>
      </c>
      <c r="O20" s="7">
        <f>SUMIFS(Table1[Amount],Table1[Enterprise],O$2,Table1[Type],$C20,Table1[Category],$B20)*-1</f>
        <v>0</v>
      </c>
      <c r="P20" s="7">
        <f>SUMIFS(Table1[Amount],Table1[Enterprise],P$2,Table1[Type],$C20,Table1[Category],$B20)*-1</f>
        <v>0</v>
      </c>
    </row>
    <row r="21" spans="2:16" x14ac:dyDescent="0.2">
      <c r="B21" s="60" t="s">
        <v>193</v>
      </c>
      <c r="C21" s="25" t="s">
        <v>125</v>
      </c>
      <c r="D21" s="38">
        <f>IFERROR(INDEX('Income Statement'!$B$3:$C$52,MATCH(Allocation!B21,'Income Statement'!$B$3:$B$52,0),2),0)</f>
        <v>9600</v>
      </c>
      <c r="E21" s="41">
        <f t="shared" si="1"/>
        <v>9600</v>
      </c>
      <c r="F21" s="44">
        <f t="shared" si="2"/>
        <v>0</v>
      </c>
      <c r="G21" s="7">
        <f>SUMIFS(Table1[Amount],Table1[Enterprise],G$2,Table1[Type],$C21,Table1[Category],$B21)*-1</f>
        <v>0</v>
      </c>
      <c r="H21" s="7">
        <f>SUMIFS(Table1[Amount],Table1[Enterprise],H$2,Table1[Type],$C21,Table1[Category],$B21)*-1</f>
        <v>0</v>
      </c>
      <c r="I21" s="7">
        <f>SUMIFS(Table1[Amount],Table1[Enterprise],I$2,Table1[Type],$C21,Table1[Category],$B21)*-1</f>
        <v>0</v>
      </c>
      <c r="J21" s="7">
        <f>SUMIFS(Table1[Amount],Table1[Enterprise],J$2,Table1[Type],$C21,Table1[Category],$B21)*-1</f>
        <v>0</v>
      </c>
      <c r="K21" s="7">
        <f>SUMIFS(Table1[Amount],Table1[Enterprise],K$2,Table1[Type],$C21,Table1[Category],$B21)*-1</f>
        <v>0</v>
      </c>
      <c r="L21" s="7">
        <f>SUMIFS(Table1[Amount],Table1[Enterprise],L$2,Table1[Type],$C21,Table1[Category],$B21)*-1</f>
        <v>0</v>
      </c>
      <c r="M21" s="7">
        <f>SUMIFS(Table1[Amount],Table1[Enterprise],M$2,Table1[Type],$C21,Table1[Category],$B21)*-1</f>
        <v>0</v>
      </c>
      <c r="N21" s="7">
        <f>SUMIFS(Table1[Amount],Table1[Enterprise],N$2,Table1[Type],$C21,Table1[Category],$B21)*-1</f>
        <v>0</v>
      </c>
      <c r="O21" s="7">
        <f>SUMIFS(Table1[Amount],Table1[Enterprise],O$2,Table1[Type],$C21,Table1[Category],$B21)*-1</f>
        <v>0</v>
      </c>
      <c r="P21" s="7">
        <f>SUMIFS(Table1[Amount],Table1[Enterprise],P$2,Table1[Type],$C21,Table1[Category],$B21)*-1</f>
        <v>0</v>
      </c>
    </row>
    <row r="22" spans="2:16" x14ac:dyDescent="0.2">
      <c r="B22" s="60" t="s">
        <v>194</v>
      </c>
      <c r="C22" s="25" t="s">
        <v>125</v>
      </c>
      <c r="D22" s="38">
        <f>IFERROR(INDEX('Income Statement'!$B$3:$C$52,MATCH(Allocation!B22,'Income Statement'!$B$3:$B$52,0),2),0)</f>
        <v>0</v>
      </c>
      <c r="E22" s="41">
        <f t="shared" si="1"/>
        <v>0</v>
      </c>
      <c r="F22" s="44">
        <f t="shared" si="2"/>
        <v>0</v>
      </c>
      <c r="G22" s="7">
        <f>SUMIFS(Table1[Amount],Table1[Enterprise],G$2,Table1[Type],$C22,Table1[Category],$B22)*-1</f>
        <v>0</v>
      </c>
      <c r="H22" s="7">
        <f>SUMIFS(Table1[Amount],Table1[Enterprise],H$2,Table1[Type],$C22,Table1[Category],$B22)*-1</f>
        <v>0</v>
      </c>
      <c r="I22" s="7">
        <f>SUMIFS(Table1[Amount],Table1[Enterprise],I$2,Table1[Type],$C22,Table1[Category],$B22)*-1</f>
        <v>0</v>
      </c>
      <c r="J22" s="7">
        <f>SUMIFS(Table1[Amount],Table1[Enterprise],J$2,Table1[Type],$C22,Table1[Category],$B22)*-1</f>
        <v>0</v>
      </c>
      <c r="K22" s="7">
        <f>SUMIFS(Table1[Amount],Table1[Enterprise],K$2,Table1[Type],$C22,Table1[Category],$B22)*-1</f>
        <v>0</v>
      </c>
      <c r="L22" s="7">
        <f>SUMIFS(Table1[Amount],Table1[Enterprise],L$2,Table1[Type],$C22,Table1[Category],$B22)*-1</f>
        <v>0</v>
      </c>
      <c r="M22" s="7">
        <f>SUMIFS(Table1[Amount],Table1[Enterprise],M$2,Table1[Type],$C22,Table1[Category],$B22)*-1</f>
        <v>0</v>
      </c>
      <c r="N22" s="7">
        <f>SUMIFS(Table1[Amount],Table1[Enterprise],N$2,Table1[Type],$C22,Table1[Category],$B22)*-1</f>
        <v>0</v>
      </c>
      <c r="O22" s="7">
        <f>SUMIFS(Table1[Amount],Table1[Enterprise],O$2,Table1[Type],$C22,Table1[Category],$B22)*-1</f>
        <v>0</v>
      </c>
      <c r="P22" s="7">
        <f>SUMIFS(Table1[Amount],Table1[Enterprise],P$2,Table1[Type],$C22,Table1[Category],$B22)*-1</f>
        <v>0</v>
      </c>
    </row>
    <row r="23" spans="2:16" x14ac:dyDescent="0.2">
      <c r="B23" s="60" t="s">
        <v>68</v>
      </c>
      <c r="C23" s="25" t="s">
        <v>125</v>
      </c>
      <c r="D23" s="38">
        <f>IFERROR(INDEX('Income Statement'!$B$3:$C$52,MATCH(Allocation!B23,'Income Statement'!$B$3:$B$52,0),2),0)</f>
        <v>8000</v>
      </c>
      <c r="E23" s="41">
        <f t="shared" si="1"/>
        <v>8000</v>
      </c>
      <c r="F23" s="44">
        <f t="shared" si="2"/>
        <v>0</v>
      </c>
      <c r="G23" s="7">
        <f>SUMIFS(Table1[Amount],Table1[Enterprise],G$2,Table1[Type],$C23,Table1[Category],$B23)*-1</f>
        <v>0</v>
      </c>
      <c r="H23" s="7">
        <f>SUMIFS(Table1[Amount],Table1[Enterprise],H$2,Table1[Type],$C23,Table1[Category],$B23)*-1</f>
        <v>0</v>
      </c>
      <c r="I23" s="7">
        <f>SUMIFS(Table1[Amount],Table1[Enterprise],I$2,Table1[Type],$C23,Table1[Category],$B23)*-1</f>
        <v>0</v>
      </c>
      <c r="J23" s="7">
        <f>SUMIFS(Table1[Amount],Table1[Enterprise],J$2,Table1[Type],$C23,Table1[Category],$B23)*-1</f>
        <v>0</v>
      </c>
      <c r="K23" s="7">
        <f>SUMIFS(Table1[Amount],Table1[Enterprise],K$2,Table1[Type],$C23,Table1[Category],$B23)*-1</f>
        <v>0</v>
      </c>
      <c r="L23" s="7">
        <f>SUMIFS(Table1[Amount],Table1[Enterprise],L$2,Table1[Type],$C23,Table1[Category],$B23)*-1</f>
        <v>0</v>
      </c>
      <c r="M23" s="7">
        <f>SUMIFS(Table1[Amount],Table1[Enterprise],M$2,Table1[Type],$C23,Table1[Category],$B23)*-1</f>
        <v>0</v>
      </c>
      <c r="N23" s="7">
        <f>SUMIFS(Table1[Amount],Table1[Enterprise],N$2,Table1[Type],$C23,Table1[Category],$B23)*-1</f>
        <v>0</v>
      </c>
      <c r="O23" s="7">
        <f>SUMIFS(Table1[Amount],Table1[Enterprise],O$2,Table1[Type],$C23,Table1[Category],$B23)*-1</f>
        <v>0</v>
      </c>
      <c r="P23" s="7">
        <f>SUMIFS(Table1[Amount],Table1[Enterprise],P$2,Table1[Type],$C23,Table1[Category],$B23)*-1</f>
        <v>0</v>
      </c>
    </row>
    <row r="24" spans="2:16" x14ac:dyDescent="0.2">
      <c r="B24" s="60" t="s">
        <v>167</v>
      </c>
      <c r="C24" s="25" t="s">
        <v>253</v>
      </c>
      <c r="D24" s="38">
        <f>IFERROR(INDEX('Income Statement'!$B$3:$C$52,MATCH(Allocation!B24,'Income Statement'!$B$3:$B$52,0),2),0)</f>
        <v>2500</v>
      </c>
      <c r="E24" s="41">
        <f t="shared" si="1"/>
        <v>0</v>
      </c>
      <c r="F24" s="44">
        <f t="shared" si="2"/>
        <v>2500</v>
      </c>
      <c r="G24" s="7">
        <f>SUMIFS(Table1[Amount],Table1[Enterprise],G$2,Table1[Type],$C24,Table1[Category],$B24)*-1</f>
        <v>500</v>
      </c>
      <c r="H24" s="7">
        <f>SUMIFS(Table1[Amount],Table1[Enterprise],H$2,Table1[Type],$C24,Table1[Category],$B24)*-1</f>
        <v>0</v>
      </c>
      <c r="I24" s="7">
        <f>SUMIFS(Table1[Amount],Table1[Enterprise],I$2,Table1[Type],$C24,Table1[Category],$B24)*-1</f>
        <v>2000</v>
      </c>
      <c r="J24" s="7">
        <f>SUMIFS(Table1[Amount],Table1[Enterprise],J$2,Table1[Type],$C24,Table1[Category],$B24)*-1</f>
        <v>0</v>
      </c>
      <c r="K24" s="7">
        <f>SUMIFS(Table1[Amount],Table1[Enterprise],K$2,Table1[Type],$C24,Table1[Category],$B24)*-1</f>
        <v>0</v>
      </c>
      <c r="L24" s="7">
        <f>SUMIFS(Table1[Amount],Table1[Enterprise],L$2,Table1[Type],$C24,Table1[Category],$B24)*-1</f>
        <v>0</v>
      </c>
      <c r="M24" s="7">
        <f>SUMIFS(Table1[Amount],Table1[Enterprise],M$2,Table1[Type],$C24,Table1[Category],$B24)*-1</f>
        <v>0</v>
      </c>
      <c r="N24" s="7">
        <f>SUMIFS(Table1[Amount],Table1[Enterprise],N$2,Table1[Type],$C24,Table1[Category],$B24)*-1</f>
        <v>0</v>
      </c>
      <c r="O24" s="7">
        <f>SUMIFS(Table1[Amount],Table1[Enterprise],O$2,Table1[Type],$C24,Table1[Category],$B24)*-1</f>
        <v>0</v>
      </c>
      <c r="P24" s="7">
        <f>SUMIFS(Table1[Amount],Table1[Enterprise],P$2,Table1[Type],$C24,Table1[Category],$B24)*-1</f>
        <v>0</v>
      </c>
    </row>
    <row r="25" spans="2:16" x14ac:dyDescent="0.2">
      <c r="B25" s="60" t="s">
        <v>195</v>
      </c>
      <c r="C25" s="25" t="s">
        <v>125</v>
      </c>
      <c r="D25" s="38">
        <f>IFERROR(INDEX('Income Statement'!$B$3:$C$52,MATCH(Allocation!B25,'Income Statement'!$B$3:$B$52,0),2),0)</f>
        <v>0</v>
      </c>
      <c r="E25" s="41">
        <f t="shared" si="1"/>
        <v>0</v>
      </c>
      <c r="F25" s="44">
        <f t="shared" si="2"/>
        <v>0</v>
      </c>
      <c r="G25" s="7">
        <f>SUMIFS(Table1[Amount],Table1[Enterprise],G$2,Table1[Type],$C25,Table1[Category],$B25)*-1</f>
        <v>0</v>
      </c>
      <c r="H25" s="7">
        <f>SUMIFS(Table1[Amount],Table1[Enterprise],H$2,Table1[Type],$C25,Table1[Category],$B25)*-1</f>
        <v>0</v>
      </c>
      <c r="I25" s="7">
        <f>SUMIFS(Table1[Amount],Table1[Enterprise],I$2,Table1[Type],$C25,Table1[Category],$B25)*-1</f>
        <v>0</v>
      </c>
      <c r="J25" s="7">
        <f>SUMIFS(Table1[Amount],Table1[Enterprise],J$2,Table1[Type],$C25,Table1[Category],$B25)*-1</f>
        <v>0</v>
      </c>
      <c r="K25" s="7">
        <f>SUMIFS(Table1[Amount],Table1[Enterprise],K$2,Table1[Type],$C25,Table1[Category],$B25)*-1</f>
        <v>0</v>
      </c>
      <c r="L25" s="7">
        <f>SUMIFS(Table1[Amount],Table1[Enterprise],L$2,Table1[Type],$C25,Table1[Category],$B25)*-1</f>
        <v>0</v>
      </c>
      <c r="M25" s="7">
        <f>SUMIFS(Table1[Amount],Table1[Enterprise],M$2,Table1[Type],$C25,Table1[Category],$B25)*-1</f>
        <v>0</v>
      </c>
      <c r="N25" s="7">
        <f>SUMIFS(Table1[Amount],Table1[Enterprise],N$2,Table1[Type],$C25,Table1[Category],$B25)*-1</f>
        <v>0</v>
      </c>
      <c r="O25" s="7">
        <f>SUMIFS(Table1[Amount],Table1[Enterprise],O$2,Table1[Type],$C25,Table1[Category],$B25)*-1</f>
        <v>0</v>
      </c>
      <c r="P25" s="7">
        <f>SUMIFS(Table1[Amount],Table1[Enterprise],P$2,Table1[Type],$C25,Table1[Category],$B25)*-1</f>
        <v>0</v>
      </c>
    </row>
    <row r="26" spans="2:16" x14ac:dyDescent="0.2">
      <c r="B26" s="60" t="s">
        <v>67</v>
      </c>
      <c r="C26" s="25" t="s">
        <v>125</v>
      </c>
      <c r="D26" s="38">
        <f>IFERROR(INDEX('Income Statement'!$B$3:$C$52,MATCH(Allocation!B26,'Income Statement'!$B$3:$B$52,0),2),0)</f>
        <v>800</v>
      </c>
      <c r="E26" s="41">
        <f t="shared" si="1"/>
        <v>800</v>
      </c>
      <c r="F26" s="44">
        <f t="shared" si="2"/>
        <v>0</v>
      </c>
      <c r="G26" s="7">
        <f>SUMIFS(Table1[Amount],Table1[Enterprise],G$2,Table1[Type],$C26,Table1[Category],$B26)*-1</f>
        <v>0</v>
      </c>
      <c r="H26" s="7">
        <f>SUMIFS(Table1[Amount],Table1[Enterprise],H$2,Table1[Type],$C26,Table1[Category],$B26)*-1</f>
        <v>0</v>
      </c>
      <c r="I26" s="7">
        <f>SUMIFS(Table1[Amount],Table1[Enterprise],I$2,Table1[Type],$C26,Table1[Category],$B26)*-1</f>
        <v>0</v>
      </c>
      <c r="J26" s="7">
        <f>SUMIFS(Table1[Amount],Table1[Enterprise],J$2,Table1[Type],$C26,Table1[Category],$B26)*-1</f>
        <v>0</v>
      </c>
      <c r="K26" s="7">
        <f>SUMIFS(Table1[Amount],Table1[Enterprise],K$2,Table1[Type],$C26,Table1[Category],$B26)*-1</f>
        <v>0</v>
      </c>
      <c r="L26" s="7">
        <f>SUMIFS(Table1[Amount],Table1[Enterprise],L$2,Table1[Type],$C26,Table1[Category],$B26)*-1</f>
        <v>0</v>
      </c>
      <c r="M26" s="7">
        <f>SUMIFS(Table1[Amount],Table1[Enterprise],M$2,Table1[Type],$C26,Table1[Category],$B26)*-1</f>
        <v>0</v>
      </c>
      <c r="N26" s="7">
        <f>SUMIFS(Table1[Amount],Table1[Enterprise],N$2,Table1[Type],$C26,Table1[Category],$B26)*-1</f>
        <v>0</v>
      </c>
      <c r="O26" s="7">
        <f>SUMIFS(Table1[Amount],Table1[Enterprise],O$2,Table1[Type],$C26,Table1[Category],$B26)*-1</f>
        <v>0</v>
      </c>
      <c r="P26" s="7">
        <f>SUMIFS(Table1[Amount],Table1[Enterprise],P$2,Table1[Type],$C26,Table1[Category],$B26)*-1</f>
        <v>0</v>
      </c>
    </row>
    <row r="27" spans="2:16" x14ac:dyDescent="0.2">
      <c r="B27" s="60" t="s">
        <v>76</v>
      </c>
      <c r="C27" s="25" t="s">
        <v>125</v>
      </c>
      <c r="D27" s="38">
        <f>IFERROR(INDEX('Income Statement'!$B$3:$C$52,MATCH(Allocation!B27,'Income Statement'!$B$3:$B$52,0),2),0)</f>
        <v>2000</v>
      </c>
      <c r="E27" s="41">
        <f t="shared" si="1"/>
        <v>2000</v>
      </c>
      <c r="F27" s="44">
        <f t="shared" si="2"/>
        <v>0</v>
      </c>
      <c r="G27" s="7">
        <f>SUMIFS(Table1[Amount],Table1[Enterprise],G$2,Table1[Type],$C27,Table1[Category],$B27)*-1</f>
        <v>0</v>
      </c>
      <c r="H27" s="7">
        <f>SUMIFS(Table1[Amount],Table1[Enterprise],H$2,Table1[Type],$C27,Table1[Category],$B27)*-1</f>
        <v>0</v>
      </c>
      <c r="I27" s="7">
        <f>SUMIFS(Table1[Amount],Table1[Enterprise],I$2,Table1[Type],$C27,Table1[Category],$B27)*-1</f>
        <v>0</v>
      </c>
      <c r="J27" s="7">
        <f>SUMIFS(Table1[Amount],Table1[Enterprise],J$2,Table1[Type],$C27,Table1[Category],$B27)*-1</f>
        <v>0</v>
      </c>
      <c r="K27" s="7">
        <f>SUMIFS(Table1[Amount],Table1[Enterprise],K$2,Table1[Type],$C27,Table1[Category],$B27)*-1</f>
        <v>0</v>
      </c>
      <c r="L27" s="7">
        <f>SUMIFS(Table1[Amount],Table1[Enterprise],L$2,Table1[Type],$C27,Table1[Category],$B27)*-1</f>
        <v>0</v>
      </c>
      <c r="M27" s="7">
        <f>SUMIFS(Table1[Amount],Table1[Enterprise],M$2,Table1[Type],$C27,Table1[Category],$B27)*-1</f>
        <v>0</v>
      </c>
      <c r="N27" s="7">
        <f>SUMIFS(Table1[Amount],Table1[Enterprise],N$2,Table1[Type],$C27,Table1[Category],$B27)*-1</f>
        <v>0</v>
      </c>
      <c r="O27" s="7">
        <f>SUMIFS(Table1[Amount],Table1[Enterprise],O$2,Table1[Type],$C27,Table1[Category],$B27)*-1</f>
        <v>0</v>
      </c>
      <c r="P27" s="7">
        <f>SUMIFS(Table1[Amount],Table1[Enterprise],P$2,Table1[Type],$C27,Table1[Category],$B27)*-1</f>
        <v>0</v>
      </c>
    </row>
    <row r="28" spans="2:16" x14ac:dyDescent="0.2">
      <c r="B28" s="60" t="s">
        <v>70</v>
      </c>
      <c r="C28" s="25" t="s">
        <v>125</v>
      </c>
      <c r="D28" s="38">
        <f>IFERROR(INDEX('Income Statement'!$B$3:$C$52,MATCH(Allocation!B28,'Income Statement'!$B$3:$B$52,0),2),0)</f>
        <v>2518.41</v>
      </c>
      <c r="E28" s="41">
        <f t="shared" si="1"/>
        <v>2518.41</v>
      </c>
      <c r="F28" s="44">
        <f t="shared" si="2"/>
        <v>0</v>
      </c>
      <c r="G28" s="7">
        <f>SUMIFS(Table1[Amount],Table1[Enterprise],G$2,Table1[Type],$C28,Table1[Category],$B28)*-1</f>
        <v>0</v>
      </c>
      <c r="H28" s="7">
        <f>SUMIFS(Table1[Amount],Table1[Enterprise],H$2,Table1[Type],$C28,Table1[Category],$B28)*-1</f>
        <v>0</v>
      </c>
      <c r="I28" s="7">
        <f>SUMIFS(Table1[Amount],Table1[Enterprise],I$2,Table1[Type],$C28,Table1[Category],$B28)*-1</f>
        <v>0</v>
      </c>
      <c r="J28" s="7">
        <f>SUMIFS(Table1[Amount],Table1[Enterprise],J$2,Table1[Type],$C28,Table1[Category],$B28)*-1</f>
        <v>0</v>
      </c>
      <c r="K28" s="7">
        <f>SUMIFS(Table1[Amount],Table1[Enterprise],K$2,Table1[Type],$C28,Table1[Category],$B28)*-1</f>
        <v>0</v>
      </c>
      <c r="L28" s="7">
        <f>SUMIFS(Table1[Amount],Table1[Enterprise],L$2,Table1[Type],$C28,Table1[Category],$B28)*-1</f>
        <v>0</v>
      </c>
      <c r="M28" s="7">
        <f>SUMIFS(Table1[Amount],Table1[Enterprise],M$2,Table1[Type],$C28,Table1[Category],$B28)*-1</f>
        <v>0</v>
      </c>
      <c r="N28" s="7">
        <f>SUMIFS(Table1[Amount],Table1[Enterprise],N$2,Table1[Type],$C28,Table1[Category],$B28)*-1</f>
        <v>0</v>
      </c>
      <c r="O28" s="7">
        <f>SUMIFS(Table1[Amount],Table1[Enterprise],O$2,Table1[Type],$C28,Table1[Category],$B28)*-1</f>
        <v>0</v>
      </c>
      <c r="P28" s="7">
        <f>SUMIFS(Table1[Amount],Table1[Enterprise],P$2,Table1[Type],$C28,Table1[Category],$B28)*-1</f>
        <v>0</v>
      </c>
    </row>
    <row r="29" spans="2:16" x14ac:dyDescent="0.2">
      <c r="B29" s="60" t="s">
        <v>196</v>
      </c>
      <c r="C29" s="25" t="s">
        <v>125</v>
      </c>
      <c r="D29" s="38">
        <f>IFERROR(INDEX('Income Statement'!$B$3:$C$52,MATCH(Allocation!B29,'Income Statement'!$B$3:$B$52,0),2),0)</f>
        <v>0</v>
      </c>
      <c r="E29" s="41">
        <f t="shared" si="1"/>
        <v>0</v>
      </c>
      <c r="F29" s="44">
        <f t="shared" si="2"/>
        <v>0</v>
      </c>
      <c r="G29" s="7">
        <f>SUMIFS(Table1[Amount],Table1[Enterprise],G$2,Table1[Type],$C29,Table1[Category],$B29)*-1</f>
        <v>0</v>
      </c>
      <c r="H29" s="7">
        <f>SUMIFS(Table1[Amount],Table1[Enterprise],H$2,Table1[Type],$C29,Table1[Category],$B29)*-1</f>
        <v>0</v>
      </c>
      <c r="I29" s="7">
        <f>SUMIFS(Table1[Amount],Table1[Enterprise],I$2,Table1[Type],$C29,Table1[Category],$B29)*-1</f>
        <v>0</v>
      </c>
      <c r="J29" s="7">
        <f>SUMIFS(Table1[Amount],Table1[Enterprise],J$2,Table1[Type],$C29,Table1[Category],$B29)*-1</f>
        <v>0</v>
      </c>
      <c r="K29" s="7">
        <f>SUMIFS(Table1[Amount],Table1[Enterprise],K$2,Table1[Type],$C29,Table1[Category],$B29)*-1</f>
        <v>0</v>
      </c>
      <c r="L29" s="7">
        <f>SUMIFS(Table1[Amount],Table1[Enterprise],L$2,Table1[Type],$C29,Table1[Category],$B29)*-1</f>
        <v>0</v>
      </c>
      <c r="M29" s="7">
        <f>SUMIFS(Table1[Amount],Table1[Enterprise],M$2,Table1[Type],$C29,Table1[Category],$B29)*-1</f>
        <v>0</v>
      </c>
      <c r="N29" s="7">
        <f>SUMIFS(Table1[Amount],Table1[Enterprise],N$2,Table1[Type],$C29,Table1[Category],$B29)*-1</f>
        <v>0</v>
      </c>
      <c r="O29" s="7">
        <f>SUMIFS(Table1[Amount],Table1[Enterprise],O$2,Table1[Type],$C29,Table1[Category],$B29)*-1</f>
        <v>0</v>
      </c>
      <c r="P29" s="7">
        <f>SUMIFS(Table1[Amount],Table1[Enterprise],P$2,Table1[Type],$C29,Table1[Category],$B29)*-1</f>
        <v>0</v>
      </c>
    </row>
    <row r="30" spans="2:16" x14ac:dyDescent="0.2">
      <c r="B30" s="25" t="s">
        <v>197</v>
      </c>
      <c r="C30" s="25" t="s">
        <v>253</v>
      </c>
      <c r="D30" s="38">
        <f>IFERROR(INDEX('Income Statement'!$B$3:$C$52,MATCH(Allocation!B30,'Income Statement'!$B$3:$B$52,0),2),0)</f>
        <v>2717.7200000000003</v>
      </c>
      <c r="E30" s="41">
        <f t="shared" si="1"/>
        <v>0</v>
      </c>
      <c r="F30" s="44">
        <f t="shared" si="2"/>
        <v>2717.7200000000003</v>
      </c>
      <c r="G30" s="7">
        <f>SUMIFS(Table1[Amount],Table1[Enterprise],G$2,Table1[Type],$C30,Table1[Category],$B30)*-1</f>
        <v>2717.7200000000003</v>
      </c>
      <c r="H30" s="7">
        <f>SUMIFS(Table1[Amount],Table1[Enterprise],H$2,Table1[Type],$C30,Table1[Category],$B30)*-1</f>
        <v>0</v>
      </c>
      <c r="I30" s="7">
        <f>SUMIFS(Table1[Amount],Table1[Enterprise],I$2,Table1[Type],$C30,Table1[Category],$B30)*-1</f>
        <v>0</v>
      </c>
      <c r="J30" s="7">
        <f>SUMIFS(Table1[Amount],Table1[Enterprise],J$2,Table1[Type],$C30,Table1[Category],$B30)*-1</f>
        <v>0</v>
      </c>
      <c r="K30" s="7">
        <f>SUMIFS(Table1[Amount],Table1[Enterprise],K$2,Table1[Type],$C30,Table1[Category],$B30)*-1</f>
        <v>0</v>
      </c>
      <c r="L30" s="7">
        <f>SUMIFS(Table1[Amount],Table1[Enterprise],L$2,Table1[Type],$C30,Table1[Category],$B30)*-1</f>
        <v>0</v>
      </c>
      <c r="M30" s="7">
        <f>SUMIFS(Table1[Amount],Table1[Enterprise],M$2,Table1[Type],$C30,Table1[Category],$B30)*-1</f>
        <v>0</v>
      </c>
      <c r="N30" s="7">
        <f>SUMIFS(Table1[Amount],Table1[Enterprise],N$2,Table1[Type],$C30,Table1[Category],$B30)*-1</f>
        <v>0</v>
      </c>
      <c r="O30" s="7">
        <f>SUMIFS(Table1[Amount],Table1[Enterprise],O$2,Table1[Type],$C30,Table1[Category],$B30)*-1</f>
        <v>0</v>
      </c>
      <c r="P30" s="7">
        <f>SUMIFS(Table1[Amount],Table1[Enterprise],P$2,Table1[Type],$C30,Table1[Category],$B30)*-1</f>
        <v>0</v>
      </c>
    </row>
    <row r="31" spans="2:16" x14ac:dyDescent="0.2">
      <c r="B31" s="25" t="s">
        <v>162</v>
      </c>
      <c r="C31" s="25" t="s">
        <v>253</v>
      </c>
      <c r="D31" s="38">
        <f>IFERROR(INDEX('Income Statement'!$B$3:$C$52,MATCH(Allocation!B31,'Income Statement'!$B$3:$B$52,0),2),0)</f>
        <v>900</v>
      </c>
      <c r="E31" s="41">
        <f t="shared" si="1"/>
        <v>0</v>
      </c>
      <c r="F31" s="44">
        <f t="shared" si="2"/>
        <v>900</v>
      </c>
      <c r="G31" s="7">
        <f>SUMIFS(Table1[Amount],Table1[Enterprise],G$2,Table1[Type],$C31,Table1[Category],$B31)*-1</f>
        <v>900</v>
      </c>
      <c r="H31" s="7">
        <f>SUMIFS(Table1[Amount],Table1[Enterprise],H$2,Table1[Type],$C31,Table1[Category],$B31)*-1</f>
        <v>0</v>
      </c>
      <c r="I31" s="7">
        <f>SUMIFS(Table1[Amount],Table1[Enterprise],I$2,Table1[Type],$C31,Table1[Category],$B31)*-1</f>
        <v>0</v>
      </c>
      <c r="J31" s="7">
        <f>SUMIFS(Table1[Amount],Table1[Enterprise],J$2,Table1[Type],$C31,Table1[Category],$B31)*-1</f>
        <v>0</v>
      </c>
      <c r="K31" s="7">
        <f>SUMIFS(Table1[Amount],Table1[Enterprise],K$2,Table1[Type],$C31,Table1[Category],$B31)*-1</f>
        <v>0</v>
      </c>
      <c r="L31" s="7">
        <f>SUMIFS(Table1[Amount],Table1[Enterprise],L$2,Table1[Type],$C31,Table1[Category],$B31)*-1</f>
        <v>0</v>
      </c>
      <c r="M31" s="7">
        <f>SUMIFS(Table1[Amount],Table1[Enterprise],M$2,Table1[Type],$C31,Table1[Category],$B31)*-1</f>
        <v>0</v>
      </c>
      <c r="N31" s="7">
        <f>SUMIFS(Table1[Amount],Table1[Enterprise],N$2,Table1[Type],$C31,Table1[Category],$B31)*-1</f>
        <v>0</v>
      </c>
      <c r="O31" s="7">
        <f>SUMIFS(Table1[Amount],Table1[Enterprise],O$2,Table1[Type],$C31,Table1[Category],$B31)*-1</f>
        <v>0</v>
      </c>
      <c r="P31" s="7">
        <f>SUMIFS(Table1[Amount],Table1[Enterprise],P$2,Table1[Type],$C31,Table1[Category],$B31)*-1</f>
        <v>0</v>
      </c>
    </row>
    <row r="32" spans="2:16" x14ac:dyDescent="0.2">
      <c r="B32" s="25" t="s">
        <v>73</v>
      </c>
      <c r="C32" s="25" t="s">
        <v>125</v>
      </c>
      <c r="D32" s="38">
        <f>IFERROR(INDEX('Income Statement'!$B$3:$C$52,MATCH(Allocation!B32,'Income Statement'!$B$3:$B$52,0),2),0)</f>
        <v>500</v>
      </c>
      <c r="E32" s="41">
        <f t="shared" si="1"/>
        <v>0</v>
      </c>
      <c r="F32" s="44">
        <f t="shared" si="2"/>
        <v>500</v>
      </c>
      <c r="G32" s="7">
        <f>SUMIFS(Table1[Amount],Table1[Enterprise],G$2,Table1[Type],$C32,Table1[Category],$B32)*-1</f>
        <v>0</v>
      </c>
      <c r="H32" s="7">
        <f>SUMIFS(Table1[Amount],Table1[Enterprise],H$2,Table1[Type],$C32,Table1[Category],$B32)*-1</f>
        <v>500</v>
      </c>
      <c r="I32" s="7">
        <f>SUMIFS(Table1[Amount],Table1[Enterprise],I$2,Table1[Type],$C32,Table1[Category],$B32)*-1</f>
        <v>0</v>
      </c>
      <c r="J32" s="7">
        <f>SUMIFS(Table1[Amount],Table1[Enterprise],J$2,Table1[Type],$C32,Table1[Category],$B32)*-1</f>
        <v>0</v>
      </c>
      <c r="K32" s="7">
        <f>SUMIFS(Table1[Amount],Table1[Enterprise],K$2,Table1[Type],$C32,Table1[Category],$B32)*-1</f>
        <v>0</v>
      </c>
      <c r="L32" s="7">
        <f>SUMIFS(Table1[Amount],Table1[Enterprise],L$2,Table1[Type],$C32,Table1[Category],$B32)*-1</f>
        <v>0</v>
      </c>
      <c r="M32" s="7">
        <f>SUMIFS(Table1[Amount],Table1[Enterprise],M$2,Table1[Type],$C32,Table1[Category],$B32)*-1</f>
        <v>0</v>
      </c>
      <c r="N32" s="7">
        <f>SUMIFS(Table1[Amount],Table1[Enterprise],N$2,Table1[Type],$C32,Table1[Category],$B32)*-1</f>
        <v>0</v>
      </c>
      <c r="O32" s="7">
        <f>SUMIFS(Table1[Amount],Table1[Enterprise],O$2,Table1[Type],$C32,Table1[Category],$B32)*-1</f>
        <v>0</v>
      </c>
      <c r="P32" s="7">
        <f>SUMIFS(Table1[Amount],Table1[Enterprise],P$2,Table1[Type],$C32,Table1[Category],$B32)*-1</f>
        <v>0</v>
      </c>
    </row>
    <row r="33" spans="2:16" x14ac:dyDescent="0.2">
      <c r="B33" s="25" t="s">
        <v>65</v>
      </c>
      <c r="C33" s="25" t="s">
        <v>125</v>
      </c>
      <c r="D33" s="38">
        <f>IFERROR(INDEX('Income Statement'!$B$3:$C$52,MATCH(Allocation!B33,'Income Statement'!$B$3:$B$52,0),2),0)</f>
        <v>4680</v>
      </c>
      <c r="E33" s="41">
        <f t="shared" si="1"/>
        <v>4680</v>
      </c>
      <c r="F33" s="44">
        <f t="shared" si="2"/>
        <v>0</v>
      </c>
      <c r="G33" s="7">
        <f>SUMIFS(Table1[Amount],Table1[Enterprise],G$2,Table1[Type],$C33,Table1[Category],$B33)*-1</f>
        <v>0</v>
      </c>
      <c r="H33" s="7">
        <f>SUMIFS(Table1[Amount],Table1[Enterprise],H$2,Table1[Type],$C33,Table1[Category],$B33)*-1</f>
        <v>0</v>
      </c>
      <c r="I33" s="7">
        <f>SUMIFS(Table1[Amount],Table1[Enterprise],I$2,Table1[Type],$C33,Table1[Category],$B33)*-1</f>
        <v>0</v>
      </c>
      <c r="J33" s="7">
        <f>SUMIFS(Table1[Amount],Table1[Enterprise],J$2,Table1[Type],$C33,Table1[Category],$B33)*-1</f>
        <v>0</v>
      </c>
      <c r="K33" s="7">
        <f>SUMIFS(Table1[Amount],Table1[Enterprise],K$2,Table1[Type],$C33,Table1[Category],$B33)*-1</f>
        <v>0</v>
      </c>
      <c r="L33" s="7">
        <f>SUMIFS(Table1[Amount],Table1[Enterprise],L$2,Table1[Type],$C33,Table1[Category],$B33)*-1</f>
        <v>0</v>
      </c>
      <c r="M33" s="7">
        <f>SUMIFS(Table1[Amount],Table1[Enterprise],M$2,Table1[Type],$C33,Table1[Category],$B33)*-1</f>
        <v>0</v>
      </c>
      <c r="N33" s="7">
        <f>SUMIFS(Table1[Amount],Table1[Enterprise],N$2,Table1[Type],$C33,Table1[Category],$B33)*-1</f>
        <v>0</v>
      </c>
      <c r="O33" s="7">
        <f>SUMIFS(Table1[Amount],Table1[Enterprise],O$2,Table1[Type],$C33,Table1[Category],$B33)*-1</f>
        <v>0</v>
      </c>
      <c r="P33" s="7">
        <f>SUMIFS(Table1[Amount],Table1[Enterprise],P$2,Table1[Type],$C33,Table1[Category],$B33)*-1</f>
        <v>0</v>
      </c>
    </row>
    <row r="34" spans="2:16" x14ac:dyDescent="0.2">
      <c r="B34" s="25" t="s">
        <v>72</v>
      </c>
      <c r="C34" s="25" t="s">
        <v>125</v>
      </c>
      <c r="D34" s="38">
        <f>IFERROR(INDEX('Income Statement'!$B$3:$C$52,MATCH(Allocation!B34,'Income Statement'!$B$3:$B$52,0),2),0)</f>
        <v>250</v>
      </c>
      <c r="E34" s="41">
        <f t="shared" si="1"/>
        <v>250</v>
      </c>
      <c r="F34" s="44">
        <f t="shared" si="2"/>
        <v>0</v>
      </c>
      <c r="G34" s="7">
        <f>SUMIFS(Table1[Amount],Table1[Enterprise],G$2,Table1[Type],$C34,Table1[Category],$B34)*-1</f>
        <v>0</v>
      </c>
      <c r="H34" s="7">
        <f>SUMIFS(Table1[Amount],Table1[Enterprise],H$2,Table1[Type],$C34,Table1[Category],$B34)*-1</f>
        <v>0</v>
      </c>
      <c r="I34" s="7">
        <f>SUMIFS(Table1[Amount],Table1[Enterprise],I$2,Table1[Type],$C34,Table1[Category],$B34)*-1</f>
        <v>0</v>
      </c>
      <c r="J34" s="7">
        <f>SUMIFS(Table1[Amount],Table1[Enterprise],J$2,Table1[Type],$C34,Table1[Category],$B34)*-1</f>
        <v>0</v>
      </c>
      <c r="K34" s="7">
        <f>SUMIFS(Table1[Amount],Table1[Enterprise],K$2,Table1[Type],$C34,Table1[Category],$B34)*-1</f>
        <v>0</v>
      </c>
      <c r="L34" s="7">
        <f>SUMIFS(Table1[Amount],Table1[Enterprise],L$2,Table1[Type],$C34,Table1[Category],$B34)*-1</f>
        <v>0</v>
      </c>
      <c r="M34" s="7">
        <f>SUMIFS(Table1[Amount],Table1[Enterprise],M$2,Table1[Type],$C34,Table1[Category],$B34)*-1</f>
        <v>0</v>
      </c>
      <c r="N34" s="7">
        <f>SUMIFS(Table1[Amount],Table1[Enterprise],N$2,Table1[Type],$C34,Table1[Category],$B34)*-1</f>
        <v>0</v>
      </c>
      <c r="O34" s="7">
        <f>SUMIFS(Table1[Amount],Table1[Enterprise],O$2,Table1[Type],$C34,Table1[Category],$B34)*-1</f>
        <v>0</v>
      </c>
      <c r="P34" s="7">
        <f>SUMIFS(Table1[Amount],Table1[Enterprise],P$2,Table1[Type],$C34,Table1[Category],$B34)*-1</f>
        <v>0</v>
      </c>
    </row>
    <row r="35" spans="2:16" x14ac:dyDescent="0.2">
      <c r="B35" s="25" t="s">
        <v>198</v>
      </c>
      <c r="C35" s="25" t="s">
        <v>125</v>
      </c>
      <c r="D35" s="38">
        <f>IFERROR(INDEX('Income Statement'!$B$3:$C$52,MATCH(Allocation!B35,'Income Statement'!$B$3:$B$52,0),2),0)</f>
        <v>452</v>
      </c>
      <c r="E35" s="41">
        <f t="shared" si="1"/>
        <v>452</v>
      </c>
      <c r="F35" s="44">
        <f t="shared" si="2"/>
        <v>0</v>
      </c>
      <c r="G35" s="7">
        <f>SUMIFS(Table1[Amount],Table1[Enterprise],G$2,Table1[Type],$C35,Table1[Category],$B35)*-1</f>
        <v>0</v>
      </c>
      <c r="H35" s="7">
        <f>SUMIFS(Table1[Amount],Table1[Enterprise],H$2,Table1[Type],$C35,Table1[Category],$B35)*-1</f>
        <v>0</v>
      </c>
      <c r="I35" s="7">
        <f>SUMIFS(Table1[Amount],Table1[Enterprise],I$2,Table1[Type],$C35,Table1[Category],$B35)*-1</f>
        <v>0</v>
      </c>
      <c r="J35" s="7">
        <f>SUMIFS(Table1[Amount],Table1[Enterprise],J$2,Table1[Type],$C35,Table1[Category],$B35)*-1</f>
        <v>0</v>
      </c>
      <c r="K35" s="7">
        <f>SUMIFS(Table1[Amount],Table1[Enterprise],K$2,Table1[Type],$C35,Table1[Category],$B35)*-1</f>
        <v>0</v>
      </c>
      <c r="L35" s="7">
        <f>SUMIFS(Table1[Amount],Table1[Enterprise],L$2,Table1[Type],$C35,Table1[Category],$B35)*-1</f>
        <v>0</v>
      </c>
      <c r="M35" s="7">
        <f>SUMIFS(Table1[Amount],Table1[Enterprise],M$2,Table1[Type],$C35,Table1[Category],$B35)*-1</f>
        <v>0</v>
      </c>
      <c r="N35" s="7">
        <f>SUMIFS(Table1[Amount],Table1[Enterprise],N$2,Table1[Type],$C35,Table1[Category],$B35)*-1</f>
        <v>0</v>
      </c>
      <c r="O35" s="7">
        <f>SUMIFS(Table1[Amount],Table1[Enterprise],O$2,Table1[Type],$C35,Table1[Category],$B35)*-1</f>
        <v>0</v>
      </c>
      <c r="P35" s="7">
        <f>SUMIFS(Table1[Amount],Table1[Enterprise],P$2,Table1[Type],$C35,Table1[Category],$B35)*-1</f>
        <v>0</v>
      </c>
    </row>
    <row r="36" spans="2:16" x14ac:dyDescent="0.2">
      <c r="B36" s="25" t="s">
        <v>247</v>
      </c>
      <c r="C36" s="25" t="s">
        <v>248</v>
      </c>
      <c r="D36" s="38">
        <f>IFERROR(INDEX('Income Statement'!$B$3:$C$52,MATCH(Allocation!B36,'Income Statement'!$B$3:$B$52,0),2),0)</f>
        <v>50</v>
      </c>
      <c r="E36" s="41">
        <f t="shared" ref="E36" si="3">D36-SUM(G36:P36)</f>
        <v>50</v>
      </c>
      <c r="F36" s="44">
        <f t="shared" ref="F36" si="4">D36-E36</f>
        <v>0</v>
      </c>
      <c r="G36" s="7">
        <f>SUMIFS(Table1[Amount],Table1[Enterprise],G$2,Table1[Type],$C36,Table1[Category],$B36)*-1</f>
        <v>0</v>
      </c>
      <c r="H36" s="7">
        <f>SUMIFS(Table1[Amount],Table1[Enterprise],H$2,Table1[Type],$C36,Table1[Category],$B36)*-1</f>
        <v>0</v>
      </c>
      <c r="I36" s="7">
        <f>SUMIFS(Table1[Amount],Table1[Enterprise],I$2,Table1[Type],$C36,Table1[Category],$B36)*-1</f>
        <v>0</v>
      </c>
      <c r="J36" s="7">
        <f>SUMIFS(Table1[Amount],Table1[Enterprise],J$2,Table1[Type],$C36,Table1[Category],$B36)*-1</f>
        <v>0</v>
      </c>
      <c r="K36" s="7">
        <f>SUMIFS(Table1[Amount],Table1[Enterprise],K$2,Table1[Type],$C36,Table1[Category],$B36)*-1</f>
        <v>0</v>
      </c>
      <c r="L36" s="7">
        <f>SUMIFS(Table1[Amount],Table1[Enterprise],L$2,Table1[Type],$C36,Table1[Category],$B36)*-1</f>
        <v>0</v>
      </c>
      <c r="M36" s="7">
        <f>SUMIFS(Table1[Amount],Table1[Enterprise],M$2,Table1[Type],$C36,Table1[Category],$B36)*-1</f>
        <v>0</v>
      </c>
      <c r="N36" s="7">
        <f>SUMIFS(Table1[Amount],Table1[Enterprise],N$2,Table1[Type],$C36,Table1[Category],$B36)*-1</f>
        <v>0</v>
      </c>
      <c r="O36" s="7">
        <f>SUMIFS(Table1[Amount],Table1[Enterprise],O$2,Table1[Type],$C36,Table1[Category],$B36)*-1</f>
        <v>0</v>
      </c>
      <c r="P36" s="7">
        <f>SUMIFS(Table1[Amount],Table1[Enterprise],P$2,Table1[Type],$C36,Table1[Category],$B36)*-1</f>
        <v>0</v>
      </c>
    </row>
  </sheetData>
  <mergeCells count="1">
    <mergeCell ref="G1:P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8232A-F98C-40B2-91E3-66F8E7011127}">
  <sheetPr>
    <tabColor theme="7" tint="0.79998168889431442"/>
  </sheetPr>
  <dimension ref="B2:O41"/>
  <sheetViews>
    <sheetView workbookViewId="0">
      <selection activeCell="G5" sqref="G5"/>
    </sheetView>
  </sheetViews>
  <sheetFormatPr baseColWidth="10" defaultColWidth="9.1640625" defaultRowHeight="22.5" customHeight="1" x14ac:dyDescent="0.2"/>
  <cols>
    <col min="1" max="1" width="9.1640625" style="17"/>
    <col min="2" max="2" width="25.5" style="17" bestFit="1" customWidth="1"/>
    <col min="3" max="3" width="18.83203125" style="17" customWidth="1"/>
    <col min="4" max="4" width="19.83203125" style="17" bestFit="1" customWidth="1"/>
    <col min="5" max="5" width="19.6640625" style="17" bestFit="1" customWidth="1"/>
    <col min="6" max="7" width="18.33203125" style="17" customWidth="1"/>
    <col min="8" max="16384" width="9.1640625" style="17"/>
  </cols>
  <sheetData>
    <row r="2" spans="2:15" ht="22.5" customHeight="1" thickBot="1" x14ac:dyDescent="0.25">
      <c r="B2" s="18" t="s">
        <v>199</v>
      </c>
      <c r="C2" s="18">
        <v>2023</v>
      </c>
      <c r="D2" s="19"/>
      <c r="E2" s="19"/>
      <c r="F2" s="23" t="s">
        <v>200</v>
      </c>
      <c r="G2" s="23" t="s">
        <v>200</v>
      </c>
      <c r="H2" s="19"/>
      <c r="I2" s="127" t="s">
        <v>201</v>
      </c>
      <c r="J2" s="127"/>
      <c r="K2" s="127"/>
      <c r="L2" s="127"/>
      <c r="M2" s="127"/>
      <c r="N2" s="127"/>
      <c r="O2" s="127"/>
    </row>
    <row r="3" spans="2:15" ht="22.5" customHeight="1" x14ac:dyDescent="0.2">
      <c r="B3" s="113" t="s">
        <v>306</v>
      </c>
      <c r="C3" s="114" t="s">
        <v>202</v>
      </c>
      <c r="D3" s="114" t="s">
        <v>203</v>
      </c>
      <c r="E3" s="114" t="s">
        <v>204</v>
      </c>
      <c r="F3" s="114" t="s">
        <v>69</v>
      </c>
      <c r="G3" s="115" t="s">
        <v>205</v>
      </c>
      <c r="I3" s="128" t="s">
        <v>206</v>
      </c>
      <c r="J3" s="128" t="s">
        <v>207</v>
      </c>
      <c r="K3" s="128"/>
      <c r="L3" s="128"/>
      <c r="M3" s="128"/>
      <c r="N3" s="128"/>
      <c r="O3" s="129"/>
    </row>
    <row r="4" spans="2:15" ht="22.5" customHeight="1" x14ac:dyDescent="0.2">
      <c r="B4" s="109" t="s">
        <v>144</v>
      </c>
      <c r="C4" s="72">
        <v>15000</v>
      </c>
      <c r="D4" s="73">
        <v>10</v>
      </c>
      <c r="E4" s="73">
        <v>2018</v>
      </c>
      <c r="F4" s="64">
        <f t="shared" ref="F4:F15" si="0">IF($C$2=E4,C4/D4/2,IF($C$2&lt;D4+E4,C4/D4,IF($C$2=D4+E4,C4/D4/2,0)))</f>
        <v>1500</v>
      </c>
      <c r="G4" s="68">
        <f t="shared" ref="G4:G15" si="1">IFERROR(C4*(E4+D4-$C$2-0.5)/D4,0)</f>
        <v>6750</v>
      </c>
      <c r="I4" s="128"/>
      <c r="J4" s="128" t="s">
        <v>208</v>
      </c>
      <c r="K4" s="128"/>
      <c r="L4" s="128"/>
      <c r="M4" s="128"/>
      <c r="N4" s="128"/>
      <c r="O4" s="129"/>
    </row>
    <row r="5" spans="2:15" ht="22.5" customHeight="1" x14ac:dyDescent="0.2">
      <c r="B5" s="109" t="s">
        <v>209</v>
      </c>
      <c r="C5" s="72">
        <v>20000</v>
      </c>
      <c r="D5" s="73">
        <v>5</v>
      </c>
      <c r="E5" s="73">
        <v>2020</v>
      </c>
      <c r="F5" s="64">
        <f t="shared" si="0"/>
        <v>4000</v>
      </c>
      <c r="G5" s="68">
        <f t="shared" si="1"/>
        <v>6000</v>
      </c>
      <c r="I5" s="128"/>
      <c r="J5" s="128"/>
      <c r="K5" s="128"/>
      <c r="L5" s="128"/>
      <c r="M5" s="128"/>
      <c r="N5" s="128"/>
      <c r="O5" s="129"/>
    </row>
    <row r="6" spans="2:15" ht="22.5" customHeight="1" x14ac:dyDescent="0.2">
      <c r="B6" s="109" t="s">
        <v>145</v>
      </c>
      <c r="C6" s="72">
        <v>1000</v>
      </c>
      <c r="D6" s="73">
        <v>10</v>
      </c>
      <c r="E6" s="73">
        <v>2021</v>
      </c>
      <c r="F6" s="64">
        <f t="shared" si="0"/>
        <v>100</v>
      </c>
      <c r="G6" s="68">
        <f t="shared" si="1"/>
        <v>750</v>
      </c>
      <c r="I6" s="128" t="s">
        <v>210</v>
      </c>
      <c r="J6" s="128" t="s">
        <v>211</v>
      </c>
      <c r="K6" s="128"/>
      <c r="L6" s="128"/>
      <c r="M6" s="128"/>
      <c r="N6" s="128"/>
      <c r="O6" s="129"/>
    </row>
    <row r="7" spans="2:15" ht="22.5" customHeight="1" x14ac:dyDescent="0.2">
      <c r="B7" s="109" t="s">
        <v>212</v>
      </c>
      <c r="C7" s="72">
        <v>8000</v>
      </c>
      <c r="D7" s="73">
        <v>20</v>
      </c>
      <c r="E7" s="73">
        <v>2021</v>
      </c>
      <c r="F7" s="64">
        <f t="shared" si="0"/>
        <v>400</v>
      </c>
      <c r="G7" s="68">
        <f t="shared" si="1"/>
        <v>7000</v>
      </c>
      <c r="I7" s="128"/>
      <c r="J7" s="128" t="s">
        <v>213</v>
      </c>
      <c r="K7" s="128"/>
      <c r="L7" s="128"/>
      <c r="M7" s="128"/>
      <c r="N7" s="128"/>
      <c r="O7" s="129"/>
    </row>
    <row r="8" spans="2:15" ht="22.5" customHeight="1" x14ac:dyDescent="0.2">
      <c r="B8" s="78" t="s">
        <v>266</v>
      </c>
      <c r="C8" s="72"/>
      <c r="D8" s="73"/>
      <c r="E8" s="73"/>
      <c r="F8" s="64">
        <f t="shared" si="0"/>
        <v>0</v>
      </c>
      <c r="G8" s="68">
        <f t="shared" si="1"/>
        <v>0</v>
      </c>
      <c r="I8" s="128"/>
      <c r="J8" s="128" t="s">
        <v>144</v>
      </c>
      <c r="K8" s="128"/>
      <c r="L8" s="128"/>
      <c r="M8" s="128"/>
      <c r="N8" s="128"/>
      <c r="O8" s="129"/>
    </row>
    <row r="9" spans="2:15" ht="22.5" customHeight="1" x14ac:dyDescent="0.2">
      <c r="B9" s="78" t="s">
        <v>266</v>
      </c>
      <c r="C9" s="72"/>
      <c r="D9" s="73"/>
      <c r="E9" s="73"/>
      <c r="F9" s="64">
        <f t="shared" si="0"/>
        <v>0</v>
      </c>
      <c r="G9" s="68">
        <f t="shared" si="1"/>
        <v>0</v>
      </c>
      <c r="I9" s="128"/>
      <c r="J9" s="128"/>
      <c r="K9" s="128"/>
      <c r="L9" s="128"/>
      <c r="M9" s="128"/>
      <c r="N9" s="128"/>
      <c r="O9" s="129"/>
    </row>
    <row r="10" spans="2:15" ht="22.5" customHeight="1" x14ac:dyDescent="0.2">
      <c r="B10" s="78" t="s">
        <v>266</v>
      </c>
      <c r="C10" s="72"/>
      <c r="D10" s="73"/>
      <c r="E10" s="73"/>
      <c r="F10" s="64">
        <f>IF($C$2=E10,C10/D10/2,IF($C$2&lt;D10+E10,C10/D10,IF($C$2=D10+E10,C10/D10/2,0)))</f>
        <v>0</v>
      </c>
      <c r="G10" s="68">
        <f>IFERROR(C10*(E10+D10-$C$2-0.5)/D10,0)</f>
        <v>0</v>
      </c>
      <c r="I10" s="128" t="s">
        <v>214</v>
      </c>
      <c r="J10" s="128" t="s">
        <v>215</v>
      </c>
      <c r="K10" s="128"/>
      <c r="L10" s="128"/>
      <c r="M10" s="128"/>
      <c r="N10" s="128"/>
      <c r="O10" s="129"/>
    </row>
    <row r="11" spans="2:15" ht="22.5" customHeight="1" x14ac:dyDescent="0.2">
      <c r="B11" s="78" t="s">
        <v>266</v>
      </c>
      <c r="C11" s="72"/>
      <c r="D11" s="73"/>
      <c r="E11" s="73"/>
      <c r="F11" s="64">
        <f t="shared" si="0"/>
        <v>0</v>
      </c>
      <c r="G11" s="68">
        <f t="shared" si="1"/>
        <v>0</v>
      </c>
      <c r="I11" s="128"/>
      <c r="J11" s="128" t="s">
        <v>216</v>
      </c>
      <c r="K11" s="128"/>
      <c r="L11" s="128"/>
      <c r="M11" s="128"/>
      <c r="N11" s="128"/>
      <c r="O11" s="129"/>
    </row>
    <row r="12" spans="2:15" ht="22.5" customHeight="1" x14ac:dyDescent="0.2">
      <c r="B12" s="78" t="s">
        <v>266</v>
      </c>
      <c r="C12" s="72"/>
      <c r="D12" s="73"/>
      <c r="E12" s="73"/>
      <c r="F12" s="64">
        <f t="shared" si="0"/>
        <v>0</v>
      </c>
      <c r="G12" s="68">
        <f t="shared" si="1"/>
        <v>0</v>
      </c>
      <c r="I12" s="128"/>
      <c r="J12" s="128"/>
      <c r="K12" s="128"/>
      <c r="L12" s="128"/>
      <c r="M12" s="128"/>
      <c r="N12" s="128"/>
      <c r="O12" s="129"/>
    </row>
    <row r="13" spans="2:15" ht="22.5" customHeight="1" x14ac:dyDescent="0.2">
      <c r="B13" s="78" t="s">
        <v>266</v>
      </c>
      <c r="C13" s="72"/>
      <c r="D13" s="73"/>
      <c r="E13" s="73"/>
      <c r="F13" s="64">
        <f t="shared" si="0"/>
        <v>0</v>
      </c>
      <c r="G13" s="68">
        <f t="shared" si="1"/>
        <v>0</v>
      </c>
      <c r="I13" s="128" t="s">
        <v>217</v>
      </c>
      <c r="J13" s="128" t="s">
        <v>218</v>
      </c>
      <c r="K13" s="128"/>
      <c r="L13" s="128"/>
      <c r="M13" s="128"/>
      <c r="N13" s="128"/>
      <c r="O13" s="129"/>
    </row>
    <row r="14" spans="2:15" ht="22.5" customHeight="1" x14ac:dyDescent="0.2">
      <c r="B14" s="78" t="s">
        <v>266</v>
      </c>
      <c r="C14" s="72"/>
      <c r="D14" s="73"/>
      <c r="E14" s="73"/>
      <c r="F14" s="64">
        <f t="shared" si="0"/>
        <v>0</v>
      </c>
      <c r="G14" s="68">
        <f t="shared" si="1"/>
        <v>0</v>
      </c>
      <c r="I14" s="130"/>
      <c r="J14" s="130"/>
      <c r="K14" s="130"/>
      <c r="L14" s="130"/>
      <c r="M14" s="130"/>
      <c r="N14" s="130"/>
      <c r="O14" s="130"/>
    </row>
    <row r="15" spans="2:15" ht="22.5" customHeight="1" x14ac:dyDescent="0.2">
      <c r="B15" s="78" t="s">
        <v>266</v>
      </c>
      <c r="C15" s="72"/>
      <c r="D15" s="73"/>
      <c r="E15" s="73"/>
      <c r="F15" s="64">
        <f t="shared" si="0"/>
        <v>0</v>
      </c>
      <c r="G15" s="68">
        <f t="shared" si="1"/>
        <v>0</v>
      </c>
    </row>
    <row r="16" spans="2:15" ht="22.5" customHeight="1" thickBot="1" x14ac:dyDescent="0.25">
      <c r="B16" s="108" t="s">
        <v>313</v>
      </c>
      <c r="C16" s="110">
        <f>SUM(C4:C15)</f>
        <v>44000</v>
      </c>
      <c r="D16" s="111"/>
      <c r="E16" s="111"/>
      <c r="F16" s="110">
        <f>SUM(F4:F15)</f>
        <v>6000</v>
      </c>
      <c r="G16" s="112">
        <f>SUM(G4:G15)</f>
        <v>20500</v>
      </c>
    </row>
    <row r="17" spans="2:7" ht="22.5" customHeight="1" thickBot="1" x14ac:dyDescent="0.25"/>
    <row r="18" spans="2:7" ht="22.5" customHeight="1" x14ac:dyDescent="0.2">
      <c r="B18" s="113" t="s">
        <v>326</v>
      </c>
      <c r="C18" s="114" t="s">
        <v>202</v>
      </c>
      <c r="D18" s="114" t="s">
        <v>203</v>
      </c>
      <c r="E18" s="114" t="s">
        <v>335</v>
      </c>
      <c r="F18" s="114" t="s">
        <v>69</v>
      </c>
      <c r="G18" s="115" t="s">
        <v>205</v>
      </c>
    </row>
    <row r="19" spans="2:7" ht="22.5" customHeight="1" x14ac:dyDescent="0.2">
      <c r="B19" s="109" t="s">
        <v>329</v>
      </c>
      <c r="C19" s="72">
        <f>1200*40</f>
        <v>48000</v>
      </c>
      <c r="D19" s="73">
        <v>7</v>
      </c>
      <c r="E19" s="73">
        <v>2022</v>
      </c>
      <c r="F19" s="64">
        <f>IF($C$2=E19,C19/D19/2,IF($C$2&lt;D19+E19,C19/D19,IF($C$2=D19+E19,C19/D19/2,0)))</f>
        <v>6857.1428571428569</v>
      </c>
      <c r="G19" s="68">
        <f>IFERROR(C19*(E19+D19-$C$2-0.5)/D19,0)</f>
        <v>37714.285714285717</v>
      </c>
    </row>
    <row r="20" spans="2:7" ht="22.5" customHeight="1" x14ac:dyDescent="0.2">
      <c r="B20" s="109" t="s">
        <v>330</v>
      </c>
      <c r="C20" s="72">
        <f>3000*4</f>
        <v>12000</v>
      </c>
      <c r="D20" s="73">
        <v>7</v>
      </c>
      <c r="E20" s="73">
        <v>2022</v>
      </c>
      <c r="F20" s="64">
        <f>IF($C$2=E20,C20/D20/2,IF($C$2&lt;D20+E20,C20/D20,IF($C$2=D20+E20,C20/D20/2,0)))</f>
        <v>1714.2857142857142</v>
      </c>
      <c r="G20" s="68">
        <f>IFERROR(C20*(E20+D20-$C$2-0.5)/D20,0)</f>
        <v>9428.5714285714294</v>
      </c>
    </row>
    <row r="21" spans="2:7" ht="22.5" customHeight="1" x14ac:dyDescent="0.2">
      <c r="B21" s="109" t="s">
        <v>331</v>
      </c>
      <c r="C21" s="72">
        <f>10*600</f>
        <v>6000</v>
      </c>
      <c r="D21" s="73">
        <v>7</v>
      </c>
      <c r="E21" s="73">
        <v>2023</v>
      </c>
      <c r="F21" s="64">
        <f>IF($C$2=E21,C21/D21/2,IF($C$2&lt;D21+E21,C21/D21,IF($C$2=D21+E21,C21/D21/2,0)))</f>
        <v>428.57142857142856</v>
      </c>
      <c r="G21" s="68">
        <f>IFERROR(C21*(E21+D21-$C$2-0.5)/D21,0)</f>
        <v>5571.4285714285716</v>
      </c>
    </row>
    <row r="22" spans="2:7" ht="22.5" customHeight="1" x14ac:dyDescent="0.2">
      <c r="B22" s="109" t="s">
        <v>332</v>
      </c>
      <c r="C22" s="72">
        <f>5*800</f>
        <v>4000</v>
      </c>
      <c r="D22" s="73">
        <v>7</v>
      </c>
      <c r="E22" s="73">
        <v>2023</v>
      </c>
      <c r="F22" s="64">
        <f>IF($C$2=E22,C22/D22/2,IF($C$2&lt;D22+E22,C22/D22,IF($C$2=D22+E22,C22/D22/2,0)))</f>
        <v>285.71428571428572</v>
      </c>
      <c r="G22" s="68">
        <f>IFERROR(C22*(E22+D22-$C$2-0.5)/D22,0)</f>
        <v>3714.2857142857142</v>
      </c>
    </row>
    <row r="23" spans="2:7" ht="22.5" customHeight="1" thickBot="1" x14ac:dyDescent="0.25">
      <c r="B23" s="108" t="s">
        <v>327</v>
      </c>
      <c r="C23" s="110">
        <f>SUM(C19:C22)</f>
        <v>70000</v>
      </c>
      <c r="D23" s="111"/>
      <c r="E23" s="111"/>
      <c r="F23" s="110">
        <f>SUM(F19:F22)</f>
        <v>9285.7142857142862</v>
      </c>
      <c r="G23" s="110">
        <f>SUM(G19:G22)</f>
        <v>56428.571428571435</v>
      </c>
    </row>
    <row r="24" spans="2:7" ht="22.5" customHeight="1" thickBot="1" x14ac:dyDescent="0.25"/>
    <row r="25" spans="2:7" ht="22.5" customHeight="1" x14ac:dyDescent="0.2">
      <c r="B25" s="113" t="s">
        <v>324</v>
      </c>
      <c r="C25" s="115" t="s">
        <v>202</v>
      </c>
      <c r="D25" s="139"/>
      <c r="E25" s="139"/>
      <c r="F25" s="139"/>
      <c r="G25" s="139"/>
    </row>
    <row r="26" spans="2:7" ht="22.5" customHeight="1" x14ac:dyDescent="0.2">
      <c r="B26" s="109" t="s">
        <v>304</v>
      </c>
      <c r="C26" s="116">
        <v>15000</v>
      </c>
      <c r="D26" s="102"/>
      <c r="E26" s="101"/>
      <c r="F26" s="101"/>
      <c r="G26" s="101"/>
    </row>
    <row r="27" spans="2:7" ht="22.5" customHeight="1" x14ac:dyDescent="0.2">
      <c r="B27" s="109" t="s">
        <v>325</v>
      </c>
      <c r="C27" s="116">
        <v>20000</v>
      </c>
      <c r="D27" s="102"/>
      <c r="E27" s="101"/>
      <c r="F27" s="101"/>
      <c r="G27" s="101"/>
    </row>
    <row r="28" spans="2:7" ht="22.5" customHeight="1" x14ac:dyDescent="0.2">
      <c r="B28" s="109" t="s">
        <v>333</v>
      </c>
      <c r="C28" s="116">
        <v>1000</v>
      </c>
      <c r="D28" s="102"/>
      <c r="E28" s="101"/>
      <c r="F28" s="101"/>
      <c r="G28" s="101"/>
    </row>
    <row r="29" spans="2:7" ht="22.5" customHeight="1" x14ac:dyDescent="0.2">
      <c r="B29" s="78" t="s">
        <v>334</v>
      </c>
      <c r="C29" s="116"/>
      <c r="D29" s="102"/>
      <c r="E29" s="101"/>
      <c r="F29" s="101"/>
      <c r="G29" s="101"/>
    </row>
    <row r="30" spans="2:7" ht="22.5" customHeight="1" thickBot="1" x14ac:dyDescent="0.25">
      <c r="B30" s="108" t="s">
        <v>328</v>
      </c>
      <c r="C30" s="112">
        <f>SUM(C26:C29)</f>
        <v>36000</v>
      </c>
      <c r="D30" s="140"/>
      <c r="E30" s="141"/>
      <c r="F30" s="141"/>
      <c r="G30" s="141"/>
    </row>
    <row r="31" spans="2:7" ht="22.5" customHeight="1" thickBot="1" x14ac:dyDescent="0.25"/>
    <row r="32" spans="2:7" ht="22.5" customHeight="1" x14ac:dyDescent="0.2">
      <c r="B32" s="113" t="s">
        <v>307</v>
      </c>
      <c r="C32" s="114" t="s">
        <v>309</v>
      </c>
      <c r="D32" s="115" t="s">
        <v>308</v>
      </c>
      <c r="E32" s="115" t="s">
        <v>315</v>
      </c>
      <c r="F32" s="115" t="s">
        <v>316</v>
      </c>
    </row>
    <row r="33" spans="2:7" ht="22.5" customHeight="1" x14ac:dyDescent="0.2">
      <c r="B33" s="78" t="s">
        <v>318</v>
      </c>
      <c r="C33" s="72">
        <v>200000</v>
      </c>
      <c r="D33" s="116">
        <v>400000</v>
      </c>
      <c r="E33" s="118">
        <v>2015</v>
      </c>
      <c r="F33" s="119" t="s">
        <v>317</v>
      </c>
      <c r="G33" s="126" t="str">
        <f>IF(F33="yes","Don't forget to add mortgage details on Liabilities tab","")</f>
        <v>Don't forget to add mortgage details on Liabilities tab</v>
      </c>
    </row>
    <row r="34" spans="2:7" ht="22.5" customHeight="1" x14ac:dyDescent="0.2">
      <c r="B34" s="78" t="s">
        <v>312</v>
      </c>
      <c r="C34" s="72"/>
      <c r="D34" s="116"/>
      <c r="E34" s="119"/>
      <c r="F34" s="119"/>
      <c r="G34" s="117"/>
    </row>
    <row r="35" spans="2:7" ht="22.5" customHeight="1" x14ac:dyDescent="0.2">
      <c r="B35" s="78" t="s">
        <v>312</v>
      </c>
      <c r="C35" s="72"/>
      <c r="D35" s="116"/>
      <c r="E35" s="119"/>
      <c r="F35" s="119"/>
      <c r="G35" s="117"/>
    </row>
    <row r="36" spans="2:7" ht="22.5" customHeight="1" x14ac:dyDescent="0.2">
      <c r="B36" s="78" t="s">
        <v>312</v>
      </c>
      <c r="C36" s="72"/>
      <c r="D36" s="116"/>
      <c r="E36" s="119"/>
      <c r="F36" s="119"/>
      <c r="G36" s="117"/>
    </row>
    <row r="37" spans="2:7" ht="22.5" customHeight="1" x14ac:dyDescent="0.2">
      <c r="B37" s="78" t="s">
        <v>312</v>
      </c>
      <c r="C37" s="72"/>
      <c r="D37" s="116"/>
      <c r="E37" s="119"/>
      <c r="F37" s="119"/>
      <c r="G37" s="117"/>
    </row>
    <row r="38" spans="2:7" ht="22.5" customHeight="1" thickBot="1" x14ac:dyDescent="0.25">
      <c r="B38" s="108" t="s">
        <v>314</v>
      </c>
      <c r="C38" s="110">
        <f>SUM(C33:C37)</f>
        <v>200000</v>
      </c>
      <c r="D38" s="112">
        <f>SUM(D33:D37)</f>
        <v>400000</v>
      </c>
      <c r="E38" s="112"/>
      <c r="F38" s="112"/>
      <c r="G38" s="117"/>
    </row>
    <row r="39" spans="2:7" ht="22.5" customHeight="1" thickBot="1" x14ac:dyDescent="0.25"/>
    <row r="40" spans="2:7" ht="22.5" customHeight="1" x14ac:dyDescent="0.2">
      <c r="B40" s="123" t="s">
        <v>310</v>
      </c>
      <c r="C40" s="124"/>
      <c r="D40" s="125"/>
    </row>
    <row r="41" spans="2:7" ht="22.5" customHeight="1" thickBot="1" x14ac:dyDescent="0.25">
      <c r="B41" s="120" t="s">
        <v>311</v>
      </c>
      <c r="C41" s="121"/>
      <c r="D41" s="122"/>
    </row>
  </sheetData>
  <mergeCells count="3">
    <mergeCell ref="I2:O2"/>
    <mergeCell ref="B40:D40"/>
    <mergeCell ref="B41:D41"/>
  </mergeCells>
  <phoneticPr fontId="14" type="noConversion"/>
  <dataValidations count="2">
    <dataValidation type="list" allowBlank="1" showInputMessage="1" showErrorMessage="1" sqref="B41" xr:uid="{0A4ECB8C-4D4A-4BD6-BA61-55378BE9F230}">
      <formula1>"Market,Purchase"</formula1>
    </dataValidation>
    <dataValidation type="list" allowBlank="1" showInputMessage="1" showErrorMessage="1" sqref="F33:F37" xr:uid="{C7C24F7D-FCBA-4A47-81AB-0AA7BBC2D021}">
      <formula1>"Yes,No"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F42F-7BC9-4505-B359-E9CF15D24211}">
  <sheetPr>
    <tabColor theme="7" tint="0.79998168889431442"/>
  </sheetPr>
  <dimension ref="B2:L43"/>
  <sheetViews>
    <sheetView workbookViewId="0">
      <selection activeCell="B11" sqref="B11"/>
    </sheetView>
  </sheetViews>
  <sheetFormatPr baseColWidth="10" defaultColWidth="9.1640625" defaultRowHeight="17.25" customHeight="1" x14ac:dyDescent="0.2"/>
  <cols>
    <col min="1" max="1" width="9.1640625" style="17"/>
    <col min="2" max="2" width="28.83203125" style="17" customWidth="1"/>
    <col min="3" max="3" width="27.33203125" style="17" customWidth="1"/>
    <col min="4" max="4" width="17" style="17" customWidth="1"/>
    <col min="5" max="5" width="12.5" style="17" bestFit="1" customWidth="1"/>
    <col min="6" max="6" width="12.6640625" style="17" bestFit="1" customWidth="1"/>
    <col min="7" max="7" width="27.33203125" style="17" bestFit="1" customWidth="1"/>
    <col min="8" max="12" width="20.1640625" style="17" customWidth="1"/>
    <col min="13" max="16384" width="9.1640625" style="17"/>
  </cols>
  <sheetData>
    <row r="2" spans="2:12" ht="17.25" customHeight="1" x14ac:dyDescent="0.2">
      <c r="B2" s="18"/>
      <c r="C2" s="18"/>
      <c r="H2" s="23"/>
      <c r="I2" s="23"/>
      <c r="J2" s="23"/>
    </row>
    <row r="3" spans="2:12" ht="17.25" customHeight="1" thickBot="1" x14ac:dyDescent="0.25">
      <c r="B3" s="18" t="s">
        <v>282</v>
      </c>
      <c r="C3" s="18"/>
      <c r="H3" s="23"/>
      <c r="I3" s="23"/>
      <c r="J3" s="23"/>
    </row>
    <row r="4" spans="2:12" ht="17.25" customHeight="1" x14ac:dyDescent="0.2">
      <c r="B4" s="80" t="s">
        <v>260</v>
      </c>
      <c r="C4" s="81" t="s">
        <v>119</v>
      </c>
      <c r="D4" s="81" t="s">
        <v>263</v>
      </c>
      <c r="E4" s="81" t="s">
        <v>272</v>
      </c>
      <c r="F4" s="81" t="s">
        <v>265</v>
      </c>
      <c r="G4" s="81" t="s">
        <v>288</v>
      </c>
      <c r="H4" s="81" t="s">
        <v>264</v>
      </c>
      <c r="I4" s="81" t="s">
        <v>273</v>
      </c>
      <c r="J4" s="81" t="s">
        <v>275</v>
      </c>
      <c r="K4" s="81" t="s">
        <v>278</v>
      </c>
      <c r="L4" s="82" t="s">
        <v>277</v>
      </c>
    </row>
    <row r="5" spans="2:12" ht="17.25" customHeight="1" x14ac:dyDescent="0.2">
      <c r="B5" s="79" t="s">
        <v>254</v>
      </c>
      <c r="C5" s="73" t="s">
        <v>270</v>
      </c>
      <c r="D5" s="72">
        <v>40000</v>
      </c>
      <c r="E5" s="73">
        <v>7</v>
      </c>
      <c r="F5" s="91">
        <v>0.06</v>
      </c>
      <c r="G5" s="72">
        <v>30000</v>
      </c>
      <c r="H5" s="64">
        <f>IFERROR(-PMT(F5/12,E5*12,D5),0)</f>
        <v>584.34217935123149</v>
      </c>
      <c r="I5" s="64">
        <f>IFERROR(-CUMIPMT(F5,E5,D5,1,E5,0),0)</f>
        <v>10157.805056523044</v>
      </c>
      <c r="J5" s="64">
        <f>D5+I5</f>
        <v>50157.805056523044</v>
      </c>
      <c r="K5" s="64">
        <f>IFERROR(I5/($E5*12),0)</f>
        <v>120.92625067289339</v>
      </c>
      <c r="L5" s="68">
        <f>H5-K5</f>
        <v>463.4159286783381</v>
      </c>
    </row>
    <row r="6" spans="2:12" ht="17.25" customHeight="1" x14ac:dyDescent="0.2">
      <c r="B6" s="79" t="s">
        <v>255</v>
      </c>
      <c r="C6" s="73" t="s">
        <v>279</v>
      </c>
      <c r="D6" s="72">
        <v>20000</v>
      </c>
      <c r="E6" s="73">
        <v>5</v>
      </c>
      <c r="F6" s="91">
        <v>7.0000000000000007E-2</v>
      </c>
      <c r="G6" s="72">
        <v>5000</v>
      </c>
      <c r="H6" s="64">
        <f>IFERROR(-PMT(F6/12,E6*12,D6),0)</f>
        <v>396.02397080699069</v>
      </c>
      <c r="I6" s="64">
        <f>IFERROR(-CUMIPMT(F6,E6,D6,1,E6,0),0)</f>
        <v>4389.0694441374035</v>
      </c>
      <c r="J6" s="64">
        <f>D6+I6</f>
        <v>24389.069444137403</v>
      </c>
      <c r="K6" s="64">
        <f>IFERROR(I6/($E6*12),0)</f>
        <v>73.151157402290053</v>
      </c>
      <c r="L6" s="68">
        <f t="shared" ref="L6" si="0">H6-K6</f>
        <v>322.87281340470065</v>
      </c>
    </row>
    <row r="7" spans="2:12" ht="17.25" customHeight="1" x14ac:dyDescent="0.2">
      <c r="B7" s="79" t="s">
        <v>256</v>
      </c>
      <c r="C7" s="73" t="s">
        <v>321</v>
      </c>
      <c r="D7" s="72">
        <v>50000</v>
      </c>
      <c r="E7" s="73">
        <v>10</v>
      </c>
      <c r="F7" s="91">
        <v>0.05</v>
      </c>
      <c r="G7" s="72">
        <v>25000</v>
      </c>
      <c r="H7" s="64">
        <f>IFERROR(-PMT(F7/12,E7*12,D7),0)</f>
        <v>530.3275761953762</v>
      </c>
      <c r="I7" s="64">
        <f>IFERROR(-CUMIPMT(F7,E7,D7,1,E7,0),0)</f>
        <v>14752.287482728338</v>
      </c>
      <c r="J7" s="64">
        <f>D7+I7</f>
        <v>64752.287482728338</v>
      </c>
      <c r="K7" s="64">
        <f t="shared" ref="K7:K9" si="1">IFERROR(I7/($E7*12),0)</f>
        <v>122.93572902273614</v>
      </c>
      <c r="L7" s="68">
        <f t="shared" ref="L7:L9" si="2">H7-K7</f>
        <v>407.39184717264004</v>
      </c>
    </row>
    <row r="8" spans="2:12" ht="17.25" customHeight="1" x14ac:dyDescent="0.2">
      <c r="B8" s="79" t="s">
        <v>257</v>
      </c>
      <c r="C8" s="73"/>
      <c r="D8" s="72"/>
      <c r="E8" s="73"/>
      <c r="F8" s="91"/>
      <c r="G8" s="72"/>
      <c r="H8" s="64">
        <f>IFERROR(-PMT(F8/12,E8*12,D8),0)</f>
        <v>0</v>
      </c>
      <c r="I8" s="64">
        <f>IFERROR(-CUMIPMT(F8,E8,D8,1,E8,0),0)</f>
        <v>0</v>
      </c>
      <c r="J8" s="64">
        <f>D8+I8</f>
        <v>0</v>
      </c>
      <c r="K8" s="64">
        <f t="shared" si="1"/>
        <v>0</v>
      </c>
      <c r="L8" s="68">
        <f t="shared" si="2"/>
        <v>0</v>
      </c>
    </row>
    <row r="9" spans="2:12" ht="17.25" customHeight="1" thickBot="1" x14ac:dyDescent="0.25">
      <c r="B9" s="84" t="s">
        <v>258</v>
      </c>
      <c r="C9" s="85"/>
      <c r="D9" s="86"/>
      <c r="E9" s="87"/>
      <c r="F9" s="92"/>
      <c r="G9" s="86"/>
      <c r="H9" s="88">
        <f>IFERROR(-PMT(F9/12,E9*12,D9),0)</f>
        <v>0</v>
      </c>
      <c r="I9" s="88">
        <f>IFERROR(-CUMIPMT(F9,E9,D9,1,E9,0),0)</f>
        <v>0</v>
      </c>
      <c r="J9" s="88">
        <f>D9+I9</f>
        <v>0</v>
      </c>
      <c r="K9" s="88">
        <f t="shared" si="1"/>
        <v>0</v>
      </c>
      <c r="L9" s="89">
        <f t="shared" si="2"/>
        <v>0</v>
      </c>
    </row>
    <row r="10" spans="2:12" ht="17.25" customHeight="1" thickTop="1" thickBot="1" x14ac:dyDescent="0.25">
      <c r="B10" s="83" t="s">
        <v>301</v>
      </c>
      <c r="C10" s="104"/>
      <c r="D10" s="103">
        <f>SUM(D5:D9)</f>
        <v>110000</v>
      </c>
      <c r="E10" s="105">
        <f>AVERAGE(E5:E9)</f>
        <v>7.333333333333333</v>
      </c>
      <c r="F10" s="106">
        <f>(($D$5/$D$10)*F5)+(($D$6/$D$10)*F6)+(($D$7/$D$10)*F7)+(($D$8/$D$10)*F8)+(($D$9/$D$10)*F9)</f>
        <v>5.7272727272727274E-2</v>
      </c>
      <c r="G10" s="103">
        <f>SUM(G5:G9)</f>
        <v>60000</v>
      </c>
      <c r="H10" s="103">
        <f>SUM(H5:H9)</f>
        <v>1510.6937263535983</v>
      </c>
      <c r="I10" s="103">
        <f t="shared" ref="I10:J10" si="3">SUM(I5:I9)</f>
        <v>29299.161983388785</v>
      </c>
      <c r="J10" s="103">
        <f t="shared" si="3"/>
        <v>139299.16198338877</v>
      </c>
      <c r="K10" s="107"/>
      <c r="L10" s="107"/>
    </row>
    <row r="11" spans="2:12" ht="17.25" customHeight="1" x14ac:dyDescent="0.2">
      <c r="B11" s="94"/>
      <c r="D11" s="66"/>
      <c r="E11" s="95"/>
      <c r="F11" s="96"/>
      <c r="G11" s="66"/>
      <c r="H11" s="66"/>
      <c r="I11" s="66"/>
      <c r="J11" s="66"/>
      <c r="K11" s="66"/>
      <c r="L11" s="66"/>
    </row>
    <row r="12" spans="2:12" ht="17.25" customHeight="1" thickBot="1" x14ac:dyDescent="0.25">
      <c r="B12" s="18" t="s">
        <v>281</v>
      </c>
      <c r="D12" s="66"/>
      <c r="E12" s="95"/>
      <c r="F12" s="96"/>
      <c r="G12" s="66"/>
      <c r="H12" s="66"/>
      <c r="I12" s="66"/>
      <c r="J12" s="66"/>
      <c r="K12" s="66"/>
      <c r="L12" s="66"/>
    </row>
    <row r="13" spans="2:12" ht="17.25" customHeight="1" x14ac:dyDescent="0.2">
      <c r="B13" s="80" t="s">
        <v>260</v>
      </c>
      <c r="C13" s="81" t="s">
        <v>119</v>
      </c>
      <c r="D13" s="81" t="s">
        <v>263</v>
      </c>
      <c r="E13" s="81" t="s">
        <v>272</v>
      </c>
      <c r="F13" s="81" t="s">
        <v>265</v>
      </c>
      <c r="G13" s="81" t="s">
        <v>288</v>
      </c>
      <c r="H13" s="81" t="s">
        <v>264</v>
      </c>
      <c r="I13" s="81" t="s">
        <v>273</v>
      </c>
      <c r="J13" s="81" t="s">
        <v>275</v>
      </c>
      <c r="K13" s="81" t="s">
        <v>278</v>
      </c>
      <c r="L13" s="82" t="s">
        <v>277</v>
      </c>
    </row>
    <row r="14" spans="2:12" ht="17.25" customHeight="1" x14ac:dyDescent="0.2">
      <c r="B14" s="79" t="s">
        <v>283</v>
      </c>
      <c r="C14" s="73" t="s">
        <v>318</v>
      </c>
      <c r="D14" s="72">
        <v>200000</v>
      </c>
      <c r="E14" s="73">
        <v>30</v>
      </c>
      <c r="F14" s="91">
        <v>4.4999999999999998E-2</v>
      </c>
      <c r="G14" s="72">
        <v>160000</v>
      </c>
      <c r="H14" s="64">
        <f>IFERROR(-PMT(F14/12,E14*12,D14),0)</f>
        <v>1013.3706196517612</v>
      </c>
      <c r="I14" s="64">
        <f>IFERROR(-CUMIPMT(F14,E14,D14,1,E14,0),0)</f>
        <v>168349.25745155895</v>
      </c>
      <c r="J14" s="64">
        <f>D14+I14</f>
        <v>368349.25745155895</v>
      </c>
      <c r="K14" s="64">
        <f t="shared" ref="K14" si="4">IFERROR(I14/($E14*12),0)</f>
        <v>467.6368262543304</v>
      </c>
      <c r="L14" s="68">
        <f t="shared" ref="L14" si="5">H14-K14</f>
        <v>545.73379339743087</v>
      </c>
    </row>
    <row r="15" spans="2:12" ht="17.25" customHeight="1" x14ac:dyDescent="0.2">
      <c r="B15" s="79" t="s">
        <v>284</v>
      </c>
      <c r="C15" s="73"/>
      <c r="D15" s="72"/>
      <c r="E15" s="73"/>
      <c r="F15" s="91"/>
      <c r="G15" s="72"/>
      <c r="H15" s="64">
        <f>IFERROR(-PMT(F15/12,E15*12,D15),0)</f>
        <v>0</v>
      </c>
      <c r="I15" s="64">
        <f t="shared" ref="I15:I17" si="6">IFERROR(-CUMIPMT(F15,E15,D15,1,E15,0),0)</f>
        <v>0</v>
      </c>
      <c r="J15" s="64">
        <f t="shared" ref="J15:J17" si="7">D15+I15</f>
        <v>0</v>
      </c>
      <c r="K15" s="64">
        <f t="shared" ref="K15:K17" si="8">IFERROR(I15/($E15*12),0)</f>
        <v>0</v>
      </c>
      <c r="L15" s="68">
        <f t="shared" ref="L15:L17" si="9">H15-K15</f>
        <v>0</v>
      </c>
    </row>
    <row r="16" spans="2:12" ht="17.25" customHeight="1" x14ac:dyDescent="0.2">
      <c r="B16" s="131" t="s">
        <v>285</v>
      </c>
      <c r="C16" s="132"/>
      <c r="D16" s="133"/>
      <c r="E16" s="132"/>
      <c r="F16" s="134"/>
      <c r="G16" s="133"/>
      <c r="H16" s="135">
        <f t="shared" ref="H16:H17" si="10">IFERROR(-PMT(F16/12,E16*12,D16),0)</f>
        <v>0</v>
      </c>
      <c r="I16" s="135">
        <f t="shared" si="6"/>
        <v>0</v>
      </c>
      <c r="J16" s="135">
        <f t="shared" si="7"/>
        <v>0</v>
      </c>
      <c r="K16" s="135">
        <f t="shared" si="8"/>
        <v>0</v>
      </c>
      <c r="L16" s="136">
        <f t="shared" si="9"/>
        <v>0</v>
      </c>
    </row>
    <row r="17" spans="2:12" ht="17.25" customHeight="1" thickBot="1" x14ac:dyDescent="0.25">
      <c r="B17" s="84" t="s">
        <v>286</v>
      </c>
      <c r="C17" s="87"/>
      <c r="D17" s="86"/>
      <c r="E17" s="87"/>
      <c r="F17" s="92"/>
      <c r="G17" s="86"/>
      <c r="H17" s="88">
        <f t="shared" si="10"/>
        <v>0</v>
      </c>
      <c r="I17" s="88">
        <f t="shared" si="6"/>
        <v>0</v>
      </c>
      <c r="J17" s="88">
        <f t="shared" si="7"/>
        <v>0</v>
      </c>
      <c r="K17" s="88">
        <f t="shared" si="8"/>
        <v>0</v>
      </c>
      <c r="L17" s="89">
        <f t="shared" si="9"/>
        <v>0</v>
      </c>
    </row>
    <row r="18" spans="2:12" ht="17.25" customHeight="1" thickTop="1" thickBot="1" x14ac:dyDescent="0.25">
      <c r="B18" s="83" t="s">
        <v>287</v>
      </c>
      <c r="C18" s="104"/>
      <c r="D18" s="103">
        <f>SUM(D14:D17)</f>
        <v>200000</v>
      </c>
      <c r="E18" s="105">
        <f>AVERAGE(E14:E17)</f>
        <v>30</v>
      </c>
      <c r="F18" s="106">
        <f>(($D$14/$D$18)*F14)+(($D$15/$D$18)*F15)+(($D$16/$D$18)*F16)+(($D$17/$D$18)*F17)</f>
        <v>4.4999999999999998E-2</v>
      </c>
      <c r="G18" s="103">
        <f>SUM(G13:G17)</f>
        <v>160000</v>
      </c>
      <c r="H18" s="103">
        <f>SUM(H13:H17)</f>
        <v>1013.3706196517612</v>
      </c>
      <c r="I18" s="103">
        <f t="shared" ref="I18" si="11">SUM(I13:I17)</f>
        <v>168349.25745155895</v>
      </c>
      <c r="J18" s="103">
        <f t="shared" ref="J18" si="12">SUM(J13:J17)</f>
        <v>368349.25745155895</v>
      </c>
      <c r="K18" s="107"/>
      <c r="L18" s="107"/>
    </row>
    <row r="19" spans="2:12" ht="17.25" customHeight="1" x14ac:dyDescent="0.2">
      <c r="C19" s="65"/>
      <c r="D19" s="66"/>
      <c r="F19" s="67"/>
      <c r="G19" s="67"/>
      <c r="H19" s="66"/>
      <c r="I19" s="66"/>
      <c r="J19" s="66"/>
    </row>
    <row r="20" spans="2:12" ht="17.25" customHeight="1" thickBot="1" x14ac:dyDescent="0.25">
      <c r="B20" s="18" t="s">
        <v>289</v>
      </c>
      <c r="D20" s="66"/>
      <c r="E20" s="95"/>
      <c r="F20" s="96"/>
      <c r="G20" s="66"/>
      <c r="H20" s="66"/>
      <c r="I20" s="66"/>
      <c r="J20" s="66"/>
      <c r="K20" s="66"/>
      <c r="L20" s="66"/>
    </row>
    <row r="21" spans="2:12" ht="17.25" customHeight="1" x14ac:dyDescent="0.2">
      <c r="B21" s="80" t="s">
        <v>260</v>
      </c>
      <c r="C21" s="81" t="s">
        <v>119</v>
      </c>
      <c r="D21" s="82" t="s">
        <v>264</v>
      </c>
      <c r="E21" s="98"/>
      <c r="F21" s="98"/>
      <c r="G21" s="98"/>
      <c r="H21" s="98"/>
      <c r="I21" s="98"/>
      <c r="J21" s="98"/>
      <c r="K21" s="98"/>
      <c r="L21" s="98"/>
    </row>
    <row r="22" spans="2:12" ht="17.25" customHeight="1" x14ac:dyDescent="0.2">
      <c r="B22" s="79" t="s">
        <v>290</v>
      </c>
      <c r="C22" s="73" t="s">
        <v>340</v>
      </c>
      <c r="D22" s="97">
        <v>800</v>
      </c>
      <c r="F22" s="96"/>
      <c r="G22" s="66"/>
      <c r="H22" s="66"/>
      <c r="I22" s="66"/>
      <c r="J22" s="66"/>
      <c r="K22" s="66"/>
      <c r="L22" s="66"/>
    </row>
    <row r="23" spans="2:12" ht="17.25" customHeight="1" x14ac:dyDescent="0.2">
      <c r="B23" s="79" t="s">
        <v>291</v>
      </c>
      <c r="C23" s="73"/>
      <c r="D23" s="97">
        <v>0</v>
      </c>
      <c r="F23" s="96"/>
      <c r="G23" s="66"/>
      <c r="H23" s="66"/>
      <c r="I23" s="66"/>
      <c r="J23" s="66"/>
      <c r="K23" s="66"/>
      <c r="L23" s="66"/>
    </row>
    <row r="24" spans="2:12" ht="17.25" customHeight="1" x14ac:dyDescent="0.2">
      <c r="B24" s="79" t="s">
        <v>292</v>
      </c>
      <c r="C24" s="73"/>
      <c r="D24" s="97">
        <f t="shared" ref="D24" si="13">IFERROR(-PMT(B24/12,A24*12,#REF!),0)</f>
        <v>0</v>
      </c>
      <c r="F24" s="96"/>
      <c r="G24" s="66"/>
      <c r="H24" s="66"/>
      <c r="I24" s="66"/>
      <c r="J24" s="66"/>
      <c r="K24" s="66"/>
      <c r="L24" s="66"/>
    </row>
    <row r="25" spans="2:12" ht="17.25" customHeight="1" x14ac:dyDescent="0.2">
      <c r="B25" s="131" t="s">
        <v>293</v>
      </c>
      <c r="C25" s="132"/>
      <c r="D25" s="137">
        <f t="shared" ref="D25" si="14">IFERROR(-PMT(B25/12,A25*12,#REF!),0)</f>
        <v>0</v>
      </c>
      <c r="F25" s="96"/>
      <c r="G25" s="66"/>
      <c r="H25" s="66"/>
      <c r="I25" s="66"/>
      <c r="J25" s="66"/>
      <c r="K25" s="66"/>
      <c r="L25" s="66"/>
    </row>
    <row r="26" spans="2:12" ht="17.25" customHeight="1" thickBot="1" x14ac:dyDescent="0.25">
      <c r="B26" s="84" t="s">
        <v>294</v>
      </c>
      <c r="C26" s="87"/>
      <c r="D26" s="138">
        <f t="shared" ref="D26" si="15">IFERROR(-PMT(B26/12,A26*12,#REF!),0)</f>
        <v>0</v>
      </c>
      <c r="F26" s="96"/>
      <c r="G26" s="66"/>
      <c r="H26" s="66"/>
      <c r="I26" s="66"/>
      <c r="J26" s="66"/>
      <c r="K26" s="66"/>
      <c r="L26" s="66"/>
    </row>
    <row r="27" spans="2:12" ht="17.25" customHeight="1" thickTop="1" thickBot="1" x14ac:dyDescent="0.25">
      <c r="B27" s="83" t="s">
        <v>300</v>
      </c>
      <c r="C27" s="104"/>
      <c r="D27" s="103">
        <f>SUM(D22:D26)</f>
        <v>800</v>
      </c>
      <c r="F27" s="96"/>
      <c r="G27" s="66"/>
      <c r="H27" s="66"/>
      <c r="I27" s="66"/>
      <c r="J27" s="66"/>
      <c r="K27" s="66"/>
      <c r="L27" s="66"/>
    </row>
    <row r="28" spans="2:12" ht="17.25" customHeight="1" x14ac:dyDescent="0.2">
      <c r="C28" s="65"/>
      <c r="D28" s="66"/>
      <c r="F28" s="67"/>
      <c r="G28" s="67"/>
      <c r="H28" s="66"/>
      <c r="I28" s="66"/>
      <c r="J28" s="66"/>
    </row>
    <row r="29" spans="2:12" ht="17.25" customHeight="1" thickBot="1" x14ac:dyDescent="0.25">
      <c r="B29" s="16" t="s">
        <v>297</v>
      </c>
      <c r="C29" s="65"/>
      <c r="D29" s="66"/>
      <c r="F29" s="67"/>
      <c r="G29" s="67"/>
      <c r="H29" s="66"/>
      <c r="I29" s="66"/>
      <c r="J29" s="66"/>
    </row>
    <row r="30" spans="2:12" ht="17.25" customHeight="1" thickBot="1" x14ac:dyDescent="0.25">
      <c r="B30" s="80" t="s">
        <v>260</v>
      </c>
      <c r="C30" s="81" t="s">
        <v>119</v>
      </c>
      <c r="D30" s="81" t="s">
        <v>263</v>
      </c>
      <c r="E30" s="81" t="s">
        <v>272</v>
      </c>
      <c r="F30" s="81" t="s">
        <v>265</v>
      </c>
      <c r="G30" s="81" t="s">
        <v>288</v>
      </c>
      <c r="H30" s="81" t="s">
        <v>264</v>
      </c>
      <c r="I30" s="81" t="s">
        <v>273</v>
      </c>
      <c r="J30" s="81" t="s">
        <v>275</v>
      </c>
      <c r="K30" s="81" t="s">
        <v>278</v>
      </c>
      <c r="L30" s="82" t="s">
        <v>277</v>
      </c>
    </row>
    <row r="31" spans="2:12" ht="17.25" customHeight="1" x14ac:dyDescent="0.2">
      <c r="B31" s="74" t="s">
        <v>271</v>
      </c>
      <c r="C31" s="75"/>
      <c r="D31" s="76">
        <v>2000</v>
      </c>
      <c r="E31" s="77">
        <v>2</v>
      </c>
      <c r="F31" s="93">
        <v>0</v>
      </c>
      <c r="G31" s="76">
        <v>2000</v>
      </c>
      <c r="H31" s="69">
        <f t="shared" ref="H31:H39" si="16">IFERROR(-PMT(F31/12,E31*12,D31),0)</f>
        <v>83.333333333333329</v>
      </c>
      <c r="I31" s="69">
        <f t="shared" ref="I31:I39" si="17">IFERROR(-CUMIPMT(F31,E31,D31,1,E31,0),0)</f>
        <v>0</v>
      </c>
      <c r="J31" s="69">
        <f t="shared" ref="J31:J39" si="18">D31+I31</f>
        <v>2000</v>
      </c>
      <c r="K31" s="69">
        <f>IFERROR(I31/($E31*12),0)</f>
        <v>0</v>
      </c>
      <c r="L31" s="70">
        <f>H31-K31</f>
        <v>83.333333333333329</v>
      </c>
    </row>
    <row r="32" spans="2:12" ht="17.25" customHeight="1" x14ac:dyDescent="0.2">
      <c r="B32" s="78" t="s">
        <v>271</v>
      </c>
      <c r="C32" s="71"/>
      <c r="D32" s="72">
        <v>4000</v>
      </c>
      <c r="E32" s="73">
        <v>5</v>
      </c>
      <c r="F32" s="91">
        <v>0</v>
      </c>
      <c r="G32" s="72">
        <v>4000</v>
      </c>
      <c r="H32" s="64">
        <f t="shared" si="16"/>
        <v>66.666666666666671</v>
      </c>
      <c r="I32" s="64">
        <f t="shared" si="17"/>
        <v>0</v>
      </c>
      <c r="J32" s="64">
        <f t="shared" si="18"/>
        <v>4000</v>
      </c>
      <c r="K32" s="64">
        <f t="shared" ref="K32:K33" si="19">IFERROR(I32/($E32*12),0)</f>
        <v>0</v>
      </c>
      <c r="L32" s="68">
        <f t="shared" ref="L32:L33" si="20">H32-K32</f>
        <v>66.666666666666671</v>
      </c>
    </row>
    <row r="33" spans="2:12" ht="17.25" customHeight="1" x14ac:dyDescent="0.2">
      <c r="B33" s="78" t="s">
        <v>271</v>
      </c>
      <c r="C33" s="71"/>
      <c r="D33" s="72">
        <v>1000</v>
      </c>
      <c r="E33" s="73">
        <v>1</v>
      </c>
      <c r="F33" s="91">
        <v>0</v>
      </c>
      <c r="G33" s="72">
        <v>1000</v>
      </c>
      <c r="H33" s="64">
        <f t="shared" si="16"/>
        <v>83.333333333333329</v>
      </c>
      <c r="I33" s="64">
        <f t="shared" si="17"/>
        <v>0</v>
      </c>
      <c r="J33" s="64">
        <f t="shared" si="18"/>
        <v>1000</v>
      </c>
      <c r="K33" s="64">
        <f t="shared" si="19"/>
        <v>0</v>
      </c>
      <c r="L33" s="68">
        <f t="shared" si="20"/>
        <v>83.333333333333329</v>
      </c>
    </row>
    <row r="34" spans="2:12" ht="17.25" customHeight="1" x14ac:dyDescent="0.2">
      <c r="B34" s="78" t="s">
        <v>271</v>
      </c>
      <c r="C34" s="71"/>
      <c r="D34" s="72"/>
      <c r="E34" s="73"/>
      <c r="F34" s="91"/>
      <c r="G34" s="72"/>
      <c r="H34" s="64">
        <f t="shared" si="16"/>
        <v>0</v>
      </c>
      <c r="I34" s="64">
        <f t="shared" si="17"/>
        <v>0</v>
      </c>
      <c r="J34" s="64">
        <f t="shared" si="18"/>
        <v>0</v>
      </c>
      <c r="K34" s="64">
        <f t="shared" ref="K34:K39" si="21">IFERROR(I34/($E34*12),0)</f>
        <v>0</v>
      </c>
      <c r="L34" s="68">
        <f t="shared" ref="L34:L39" si="22">H34-K34</f>
        <v>0</v>
      </c>
    </row>
    <row r="35" spans="2:12" ht="17.25" customHeight="1" x14ac:dyDescent="0.2">
      <c r="B35" s="78" t="s">
        <v>271</v>
      </c>
      <c r="C35" s="71"/>
      <c r="D35" s="72"/>
      <c r="E35" s="73"/>
      <c r="F35" s="91"/>
      <c r="G35" s="72"/>
      <c r="H35" s="64">
        <f t="shared" si="16"/>
        <v>0</v>
      </c>
      <c r="I35" s="64">
        <f t="shared" si="17"/>
        <v>0</v>
      </c>
      <c r="J35" s="64">
        <f t="shared" si="18"/>
        <v>0</v>
      </c>
      <c r="K35" s="64">
        <f t="shared" si="21"/>
        <v>0</v>
      </c>
      <c r="L35" s="68">
        <f t="shared" si="22"/>
        <v>0</v>
      </c>
    </row>
    <row r="36" spans="2:12" ht="17.25" customHeight="1" x14ac:dyDescent="0.2">
      <c r="B36" s="78" t="s">
        <v>271</v>
      </c>
      <c r="C36" s="71"/>
      <c r="D36" s="72"/>
      <c r="E36" s="73"/>
      <c r="F36" s="91"/>
      <c r="G36" s="72"/>
      <c r="H36" s="64">
        <f t="shared" si="16"/>
        <v>0</v>
      </c>
      <c r="I36" s="64">
        <f t="shared" si="17"/>
        <v>0</v>
      </c>
      <c r="J36" s="64">
        <f t="shared" si="18"/>
        <v>0</v>
      </c>
      <c r="K36" s="64">
        <f t="shared" si="21"/>
        <v>0</v>
      </c>
      <c r="L36" s="68">
        <f t="shared" si="22"/>
        <v>0</v>
      </c>
    </row>
    <row r="37" spans="2:12" ht="17.25" customHeight="1" x14ac:dyDescent="0.2">
      <c r="B37" s="78" t="s">
        <v>271</v>
      </c>
      <c r="C37" s="71"/>
      <c r="D37" s="72"/>
      <c r="E37" s="73"/>
      <c r="F37" s="91"/>
      <c r="G37" s="72"/>
      <c r="H37" s="64">
        <f t="shared" si="16"/>
        <v>0</v>
      </c>
      <c r="I37" s="64">
        <f t="shared" si="17"/>
        <v>0</v>
      </c>
      <c r="J37" s="64">
        <f t="shared" si="18"/>
        <v>0</v>
      </c>
      <c r="K37" s="64">
        <f t="shared" si="21"/>
        <v>0</v>
      </c>
      <c r="L37" s="68">
        <f t="shared" si="22"/>
        <v>0</v>
      </c>
    </row>
    <row r="38" spans="2:12" ht="17.25" customHeight="1" x14ac:dyDescent="0.2">
      <c r="B38" s="78" t="s">
        <v>271</v>
      </c>
      <c r="C38" s="71"/>
      <c r="D38" s="72"/>
      <c r="E38" s="73"/>
      <c r="F38" s="91"/>
      <c r="G38" s="72"/>
      <c r="H38" s="64">
        <f t="shared" si="16"/>
        <v>0</v>
      </c>
      <c r="I38" s="64">
        <f t="shared" si="17"/>
        <v>0</v>
      </c>
      <c r="J38" s="64">
        <f t="shared" si="18"/>
        <v>0</v>
      </c>
      <c r="K38" s="64">
        <f t="shared" si="21"/>
        <v>0</v>
      </c>
      <c r="L38" s="68">
        <f t="shared" si="22"/>
        <v>0</v>
      </c>
    </row>
    <row r="39" spans="2:12" ht="17.25" customHeight="1" thickBot="1" x14ac:dyDescent="0.25">
      <c r="B39" s="90" t="s">
        <v>271</v>
      </c>
      <c r="C39" s="85"/>
      <c r="D39" s="86"/>
      <c r="E39" s="87"/>
      <c r="F39" s="92"/>
      <c r="G39" s="86"/>
      <c r="H39" s="88">
        <f t="shared" si="16"/>
        <v>0</v>
      </c>
      <c r="I39" s="88">
        <f t="shared" si="17"/>
        <v>0</v>
      </c>
      <c r="J39" s="88">
        <f t="shared" si="18"/>
        <v>0</v>
      </c>
      <c r="K39" s="88">
        <f t="shared" si="21"/>
        <v>0</v>
      </c>
      <c r="L39" s="89">
        <f t="shared" si="22"/>
        <v>0</v>
      </c>
    </row>
    <row r="40" spans="2:12" ht="17.25" customHeight="1" thickTop="1" thickBot="1" x14ac:dyDescent="0.25">
      <c r="B40" s="83" t="s">
        <v>298</v>
      </c>
      <c r="C40" s="104"/>
      <c r="D40" s="103">
        <f>SUM(D31:D39)</f>
        <v>7000</v>
      </c>
      <c r="E40" s="105">
        <f>AVERAGE(E31:E39)</f>
        <v>2.6666666666666665</v>
      </c>
      <c r="F40" s="106">
        <f>(($D$31/$D$40)*F31)+(($D$32/$D$40)*F32)+(($D$33/$D$40)*F33)+(($D$34/$D$40)*F34)+(($D$35/$D$40)*F35)+(($D$36/$D$40)*F36)+(($D$37/$D$40)*F37)+(($D$38/$D$40)*F38)+(($D$39/$D$40)*F39)</f>
        <v>0</v>
      </c>
      <c r="G40" s="103">
        <f>SUM(G31:G39)</f>
        <v>7000</v>
      </c>
      <c r="H40" s="103">
        <f>SUM(H31:H39)</f>
        <v>233.33333333333331</v>
      </c>
      <c r="I40" s="103">
        <f>SUM(I31:I39)</f>
        <v>0</v>
      </c>
      <c r="J40" s="103">
        <f>SUM(J31:J39)</f>
        <v>7000</v>
      </c>
      <c r="K40" s="107"/>
      <c r="L40" s="107"/>
    </row>
    <row r="43" spans="2:12" ht="17.25" customHeight="1" x14ac:dyDescent="0.2">
      <c r="B43" s="65"/>
    </row>
  </sheetData>
  <phoneticPr fontId="1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3AB11-5F3E-420B-91C6-05F3271303E5}">
  <sheetPr>
    <tabColor theme="7" tint="0.79998168889431442"/>
  </sheetPr>
  <dimension ref="A1:I2007"/>
  <sheetViews>
    <sheetView topLeftCell="B1" workbookViewId="0">
      <pane ySplit="8" topLeftCell="A14" activePane="bottomLeft" state="frozen"/>
      <selection activeCell="H1048565" sqref="H1048565"/>
      <selection pane="bottomLeft" activeCell="A10" sqref="A10"/>
    </sheetView>
  </sheetViews>
  <sheetFormatPr baseColWidth="10" defaultColWidth="8.83203125" defaultRowHeight="15" x14ac:dyDescent="0.2"/>
  <cols>
    <col min="1" max="1" width="19.1640625" style="28" hidden="1" customWidth="1"/>
    <col min="2" max="2" width="13.83203125" style="3" customWidth="1"/>
    <col min="3" max="3" width="18" style="3" bestFit="1" customWidth="1"/>
    <col min="4" max="4" width="36" bestFit="1" customWidth="1"/>
    <col min="5" max="5" width="37.6640625" style="159" customWidth="1"/>
    <col min="6" max="6" width="37.6640625" customWidth="1"/>
    <col min="7" max="7" width="37.6640625" style="160" customWidth="1"/>
    <col min="8" max="8" width="37.6640625" customWidth="1"/>
    <col min="9" max="9" width="14.5" style="28" customWidth="1"/>
  </cols>
  <sheetData>
    <row r="1" spans="1:9" ht="17" x14ac:dyDescent="0.2">
      <c r="B1" s="52" t="s">
        <v>238</v>
      </c>
      <c r="C1" s="52"/>
      <c r="D1" s="50"/>
      <c r="E1" s="156"/>
      <c r="F1" s="50"/>
      <c r="G1" s="50"/>
      <c r="H1" s="50"/>
      <c r="I1" s="50"/>
    </row>
    <row r="2" spans="1:9" x14ac:dyDescent="0.2">
      <c r="B2" s="51" t="s">
        <v>241</v>
      </c>
      <c r="C2" s="51"/>
      <c r="D2" s="50"/>
      <c r="E2" s="156"/>
      <c r="F2" s="50"/>
      <c r="G2" s="50"/>
      <c r="H2" s="50"/>
      <c r="I2" s="50"/>
    </row>
    <row r="3" spans="1:9" x14ac:dyDescent="0.2">
      <c r="B3" s="51" t="s">
        <v>244</v>
      </c>
      <c r="C3" s="51"/>
      <c r="D3" s="50"/>
      <c r="E3" s="156"/>
      <c r="F3" s="50"/>
      <c r="G3" s="50"/>
      <c r="H3" s="50"/>
      <c r="I3" s="50"/>
    </row>
    <row r="4" spans="1:9" x14ac:dyDescent="0.2">
      <c r="B4" s="51"/>
      <c r="C4" s="51"/>
      <c r="D4" s="50"/>
      <c r="E4" s="156"/>
      <c r="F4" s="50"/>
      <c r="G4" s="50"/>
      <c r="H4" s="50"/>
      <c r="I4" s="50"/>
    </row>
    <row r="5" spans="1:9" ht="16.5" customHeight="1" x14ac:dyDescent="0.2">
      <c r="B5" s="53"/>
      <c r="C5" s="53"/>
      <c r="D5" s="32"/>
      <c r="E5" s="157"/>
      <c r="F5" s="32"/>
      <c r="G5" s="32"/>
      <c r="H5" s="32"/>
      <c r="I5" s="32"/>
    </row>
    <row r="6" spans="1:9" ht="48" x14ac:dyDescent="0.2">
      <c r="A6" s="26" t="s">
        <v>116</v>
      </c>
      <c r="B6" s="33"/>
      <c r="C6" s="33"/>
      <c r="D6" s="34"/>
      <c r="E6" s="35" t="s">
        <v>226</v>
      </c>
      <c r="F6" s="35" t="s">
        <v>245</v>
      </c>
      <c r="G6" s="35" t="s">
        <v>246</v>
      </c>
      <c r="H6" s="36" t="s">
        <v>237</v>
      </c>
      <c r="I6" s="37"/>
    </row>
    <row r="7" spans="1:9" x14ac:dyDescent="0.2">
      <c r="A7" s="26"/>
      <c r="B7" s="33"/>
      <c r="C7" s="33"/>
      <c r="D7" s="34"/>
      <c r="E7" s="35"/>
      <c r="F7" s="34"/>
      <c r="G7" s="35"/>
      <c r="H7" s="36"/>
      <c r="I7" s="37"/>
    </row>
    <row r="8" spans="1:9" x14ac:dyDescent="0.2">
      <c r="A8" s="27" t="s">
        <v>117</v>
      </c>
      <c r="B8" s="29" t="s">
        <v>118</v>
      </c>
      <c r="C8" s="29" t="s">
        <v>242</v>
      </c>
      <c r="D8" s="30" t="s">
        <v>119</v>
      </c>
      <c r="E8" s="158" t="s">
        <v>120</v>
      </c>
      <c r="F8" s="30" t="s">
        <v>122</v>
      </c>
      <c r="G8" s="30" t="s">
        <v>235</v>
      </c>
      <c r="H8" s="30" t="s">
        <v>123</v>
      </c>
      <c r="I8" s="27" t="s">
        <v>121</v>
      </c>
    </row>
    <row r="9" spans="1:9" x14ac:dyDescent="0.2">
      <c r="A9" s="28">
        <f>MONTH(B9)</f>
        <v>2</v>
      </c>
      <c r="B9" s="3">
        <v>44958</v>
      </c>
      <c r="C9" s="3" t="s">
        <v>243</v>
      </c>
      <c r="D9" t="s">
        <v>338</v>
      </c>
      <c r="E9" s="159">
        <v>-500</v>
      </c>
      <c r="F9" t="s">
        <v>73</v>
      </c>
      <c r="H9" t="s">
        <v>302</v>
      </c>
      <c r="I9" s="28" t="str">
        <f>IFERROR(INDEX(Categorization!$D$2:$E$111,MATCH(Table1[[#This Row],[Category]],Categorization!$D$2:$D$111,0),2),"Blank")</f>
        <v>Expense</v>
      </c>
    </row>
    <row r="10" spans="1:9" x14ac:dyDescent="0.2">
      <c r="A10" s="28">
        <f>MONTH(B10)</f>
        <v>7</v>
      </c>
      <c r="B10" s="3">
        <v>45138</v>
      </c>
      <c r="C10" s="3" t="s">
        <v>243</v>
      </c>
      <c r="D10" t="s">
        <v>151</v>
      </c>
      <c r="E10" s="159">
        <v>2000</v>
      </c>
      <c r="F10" t="s">
        <v>148</v>
      </c>
      <c r="H10" t="s">
        <v>229</v>
      </c>
      <c r="I10" s="28" t="str">
        <f>IFERROR(INDEX(Categorization!$D$2:$E$111,MATCH(Table1[[#This Row],[Category]],Categorization!$D$2:$D$111,0),2),"Blank")</f>
        <v>Revenue</v>
      </c>
    </row>
    <row r="11" spans="1:9" x14ac:dyDescent="0.2">
      <c r="A11" s="28">
        <f>MONTH(B11)</f>
        <v>3</v>
      </c>
      <c r="B11" s="3">
        <v>45016</v>
      </c>
      <c r="C11" s="3" t="s">
        <v>243</v>
      </c>
      <c r="D11" t="s">
        <v>336</v>
      </c>
      <c r="E11" s="159">
        <v>1000</v>
      </c>
      <c r="F11" t="s">
        <v>148</v>
      </c>
      <c r="H11" t="s">
        <v>229</v>
      </c>
      <c r="I11" s="28" t="str">
        <f>IFERROR(INDEX(Categorization!$D$2:$E$111,MATCH(Table1[[#This Row],[Category]],Categorization!$D$2:$D$111,0),2),"Blank")</f>
        <v>Revenue</v>
      </c>
    </row>
    <row r="12" spans="1:9" x14ac:dyDescent="0.2">
      <c r="A12" s="28">
        <f>MONTH(B12)</f>
        <v>4</v>
      </c>
      <c r="B12" s="3">
        <v>45046</v>
      </c>
      <c r="C12" s="3" t="s">
        <v>243</v>
      </c>
      <c r="D12" t="s">
        <v>336</v>
      </c>
      <c r="E12" s="159">
        <v>4000</v>
      </c>
      <c r="F12" t="s">
        <v>148</v>
      </c>
      <c r="H12" t="s">
        <v>229</v>
      </c>
      <c r="I12" s="28" t="str">
        <f>IFERROR(INDEX(Categorization!$D$2:$E$111,MATCH(Table1[[#This Row],[Category]],Categorization!$D$2:$D$111,0),2),"Blank")</f>
        <v>Revenue</v>
      </c>
    </row>
    <row r="13" spans="1:9" x14ac:dyDescent="0.2">
      <c r="A13" s="28">
        <f>MONTH(B13)</f>
        <v>5</v>
      </c>
      <c r="B13" s="3">
        <v>45077</v>
      </c>
      <c r="C13" s="3" t="s">
        <v>243</v>
      </c>
      <c r="D13" t="s">
        <v>336</v>
      </c>
      <c r="E13" s="159">
        <v>3000</v>
      </c>
      <c r="F13" t="s">
        <v>148</v>
      </c>
      <c r="H13" t="s">
        <v>229</v>
      </c>
      <c r="I13" s="28" t="str">
        <f>IFERROR(INDEX(Categorization!$D$2:$E$111,MATCH(Table1[[#This Row],[Category]],Categorization!$D$2:$D$111,0),2),"Blank")</f>
        <v>Revenue</v>
      </c>
    </row>
    <row r="14" spans="1:9" x14ac:dyDescent="0.2">
      <c r="A14" s="28">
        <f>MONTH(B14)</f>
        <v>6</v>
      </c>
      <c r="B14" s="3">
        <v>45107</v>
      </c>
      <c r="C14" s="3" t="s">
        <v>243</v>
      </c>
      <c r="D14" t="s">
        <v>336</v>
      </c>
      <c r="E14" s="159">
        <v>1000</v>
      </c>
      <c r="F14" t="s">
        <v>148</v>
      </c>
      <c r="H14" t="s">
        <v>229</v>
      </c>
      <c r="I14" s="28" t="str">
        <f>IFERROR(INDEX(Categorization!$D$2:$E$111,MATCH(Table1[[#This Row],[Category]],Categorization!$D$2:$D$111,0),2),"Blank")</f>
        <v>Revenue</v>
      </c>
    </row>
    <row r="15" spans="1:9" x14ac:dyDescent="0.2">
      <c r="A15" s="28">
        <f>MONTH(B15)</f>
        <v>4</v>
      </c>
      <c r="B15" s="3">
        <v>45046</v>
      </c>
      <c r="C15" s="3" t="s">
        <v>243</v>
      </c>
      <c r="D15" t="s">
        <v>146</v>
      </c>
      <c r="E15" s="159">
        <v>2500</v>
      </c>
      <c r="F15" t="s">
        <v>148</v>
      </c>
      <c r="H15" t="s">
        <v>132</v>
      </c>
      <c r="I15" s="28" t="str">
        <f>IFERROR(INDEX(Categorization!$D$2:$E$111,MATCH(Table1[[#This Row],[Category]],Categorization!$D$2:$D$111,0),2),"Blank")</f>
        <v>Revenue</v>
      </c>
    </row>
    <row r="16" spans="1:9" x14ac:dyDescent="0.2">
      <c r="A16" s="28">
        <f>MONTH(B16)</f>
        <v>4</v>
      </c>
      <c r="B16" s="3">
        <v>45046</v>
      </c>
      <c r="C16" s="3" t="s">
        <v>243</v>
      </c>
      <c r="D16" t="s">
        <v>155</v>
      </c>
      <c r="E16" s="159">
        <v>2000</v>
      </c>
      <c r="F16" t="s">
        <v>148</v>
      </c>
      <c r="H16" t="s">
        <v>132</v>
      </c>
      <c r="I16" s="28" t="str">
        <f>IFERROR(INDEX(Categorization!$D$2:$E$111,MATCH(Table1[[#This Row],[Category]],Categorization!$D$2:$D$111,0),2),"Blank")</f>
        <v>Revenue</v>
      </c>
    </row>
    <row r="17" spans="1:9" x14ac:dyDescent="0.2">
      <c r="A17" s="28">
        <f>MONTH(B17)</f>
        <v>8</v>
      </c>
      <c r="B17" s="3">
        <v>45169</v>
      </c>
      <c r="C17" s="3" t="s">
        <v>243</v>
      </c>
      <c r="D17" t="s">
        <v>152</v>
      </c>
      <c r="E17" s="159">
        <v>2000</v>
      </c>
      <c r="F17" t="s">
        <v>148</v>
      </c>
      <c r="H17" t="s">
        <v>132</v>
      </c>
      <c r="I17" s="28" t="str">
        <f>IFERROR(INDEX(Categorization!$D$2:$E$111,MATCH(Table1[[#This Row],[Category]],Categorization!$D$2:$D$111,0),2),"Blank")</f>
        <v>Revenue</v>
      </c>
    </row>
    <row r="18" spans="1:9" x14ac:dyDescent="0.2">
      <c r="A18" s="28">
        <f>MONTH(B18)</f>
        <v>8</v>
      </c>
      <c r="B18" s="3">
        <v>45169</v>
      </c>
      <c r="C18" s="3" t="s">
        <v>243</v>
      </c>
      <c r="D18" t="s">
        <v>159</v>
      </c>
      <c r="E18" s="159">
        <v>3000</v>
      </c>
      <c r="F18" t="s">
        <v>148</v>
      </c>
      <c r="H18" t="s">
        <v>132</v>
      </c>
      <c r="I18" s="28" t="str">
        <f>IFERROR(INDEX(Categorization!$D$2:$E$111,MATCH(Table1[[#This Row],[Category]],Categorization!$D$2:$D$111,0),2),"Blank")</f>
        <v>Revenue</v>
      </c>
    </row>
    <row r="19" spans="1:9" x14ac:dyDescent="0.2">
      <c r="A19" s="28">
        <f>MONTH(B19)</f>
        <v>2</v>
      </c>
      <c r="B19" s="3">
        <v>44985</v>
      </c>
      <c r="C19" s="3" t="s">
        <v>243</v>
      </c>
      <c r="D19" t="s">
        <v>153</v>
      </c>
      <c r="E19" s="159">
        <v>1500</v>
      </c>
      <c r="F19" t="s">
        <v>148</v>
      </c>
      <c r="H19" t="s">
        <v>132</v>
      </c>
      <c r="I19" s="28" t="str">
        <f>IFERROR(INDEX(Categorization!$D$2:$E$111,MATCH(Table1[[#This Row],[Category]],Categorization!$D$2:$D$111,0),2),"Blank")</f>
        <v>Revenue</v>
      </c>
    </row>
    <row r="20" spans="1:9" x14ac:dyDescent="0.2">
      <c r="A20" s="28">
        <f>MONTH(B20)</f>
        <v>7</v>
      </c>
      <c r="B20" s="3">
        <v>45138</v>
      </c>
      <c r="C20" s="3" t="s">
        <v>243</v>
      </c>
      <c r="D20" t="s">
        <v>158</v>
      </c>
      <c r="E20" s="159">
        <v>5000</v>
      </c>
      <c r="F20" t="s">
        <v>148</v>
      </c>
      <c r="H20" t="s">
        <v>132</v>
      </c>
      <c r="I20" s="28" t="str">
        <f>IFERROR(INDEX(Categorization!$D$2:$E$111,MATCH(Table1[[#This Row],[Category]],Categorization!$D$2:$D$111,0),2),"Blank")</f>
        <v>Revenue</v>
      </c>
    </row>
    <row r="21" spans="1:9" x14ac:dyDescent="0.2">
      <c r="A21" s="28">
        <f>MONTH(B21)</f>
        <v>6</v>
      </c>
      <c r="B21" s="3">
        <v>45107</v>
      </c>
      <c r="C21" s="3" t="s">
        <v>243</v>
      </c>
      <c r="D21" t="s">
        <v>150</v>
      </c>
      <c r="E21" s="159">
        <v>5600</v>
      </c>
      <c r="F21" t="s">
        <v>148</v>
      </c>
      <c r="H21" t="s">
        <v>132</v>
      </c>
      <c r="I21" s="28" t="str">
        <f>IFERROR(INDEX(Categorization!$D$2:$E$111,MATCH(Table1[[#This Row],[Category]],Categorization!$D$2:$D$111,0),2),"Blank")</f>
        <v>Revenue</v>
      </c>
    </row>
    <row r="22" spans="1:9" x14ac:dyDescent="0.2">
      <c r="A22" s="28">
        <f>MONTH(B22)</f>
        <v>6</v>
      </c>
      <c r="B22" s="3">
        <v>45107</v>
      </c>
      <c r="C22" s="3" t="s">
        <v>243</v>
      </c>
      <c r="D22" t="s">
        <v>157</v>
      </c>
      <c r="E22" s="159">
        <v>7000</v>
      </c>
      <c r="F22" t="s">
        <v>148</v>
      </c>
      <c r="H22" t="s">
        <v>132</v>
      </c>
      <c r="I22" s="28" t="str">
        <f>IFERROR(INDEX(Categorization!$D$2:$E$111,MATCH(Table1[[#This Row],[Category]],Categorization!$D$2:$D$111,0),2),"Blank")</f>
        <v>Revenue</v>
      </c>
    </row>
    <row r="23" spans="1:9" x14ac:dyDescent="0.2">
      <c r="A23" s="28">
        <f>MONTH(B23)</f>
        <v>3</v>
      </c>
      <c r="B23" s="3">
        <v>45016</v>
      </c>
      <c r="C23" s="3" t="s">
        <v>243</v>
      </c>
      <c r="D23" t="s">
        <v>154</v>
      </c>
      <c r="E23" s="159">
        <v>4300</v>
      </c>
      <c r="F23" t="s">
        <v>148</v>
      </c>
      <c r="H23" t="s">
        <v>132</v>
      </c>
      <c r="I23" s="28" t="str">
        <f>IFERROR(INDEX(Categorization!$D$2:$E$111,MATCH(Table1[[#This Row],[Category]],Categorization!$D$2:$D$111,0),2),"Blank")</f>
        <v>Revenue</v>
      </c>
    </row>
    <row r="24" spans="1:9" x14ac:dyDescent="0.2">
      <c r="A24" s="28">
        <f>MONTH(B24)</f>
        <v>5</v>
      </c>
      <c r="B24" s="3">
        <v>45077</v>
      </c>
      <c r="C24" s="3" t="s">
        <v>243</v>
      </c>
      <c r="D24" t="s">
        <v>149</v>
      </c>
      <c r="E24" s="159">
        <v>2500</v>
      </c>
      <c r="F24" t="s">
        <v>148</v>
      </c>
      <c r="H24" t="s">
        <v>132</v>
      </c>
      <c r="I24" s="28" t="str">
        <f>IFERROR(INDEX(Categorization!$D$2:$E$111,MATCH(Table1[[#This Row],[Category]],Categorization!$D$2:$D$111,0),2),"Blank")</f>
        <v>Revenue</v>
      </c>
    </row>
    <row r="25" spans="1:9" x14ac:dyDescent="0.2">
      <c r="A25" s="28">
        <f>MONTH(B25)</f>
        <v>5</v>
      </c>
      <c r="B25" s="3">
        <v>45077</v>
      </c>
      <c r="C25" s="3" t="s">
        <v>243</v>
      </c>
      <c r="D25" t="s">
        <v>156</v>
      </c>
      <c r="E25" s="159">
        <v>4500</v>
      </c>
      <c r="F25" t="s">
        <v>148</v>
      </c>
      <c r="H25" t="s">
        <v>132</v>
      </c>
      <c r="I25" s="28" t="str">
        <f>IFERROR(INDEX(Categorization!$D$2:$E$111,MATCH(Table1[[#This Row],[Category]],Categorization!$D$2:$D$111,0),2),"Blank")</f>
        <v>Revenue</v>
      </c>
    </row>
    <row r="26" spans="1:9" x14ac:dyDescent="0.2">
      <c r="A26" s="28">
        <f>MONTH(B26)</f>
        <v>9</v>
      </c>
      <c r="B26" s="3">
        <v>45199</v>
      </c>
      <c r="C26" s="3" t="s">
        <v>243</v>
      </c>
      <c r="D26" t="s">
        <v>160</v>
      </c>
      <c r="E26" s="159">
        <v>1500</v>
      </c>
      <c r="F26" t="s">
        <v>148</v>
      </c>
      <c r="H26" t="s">
        <v>132</v>
      </c>
      <c r="I26" s="28" t="str">
        <f>IFERROR(INDEX(Categorization!$D$2:$E$111,MATCH(Table1[[#This Row],[Category]],Categorization!$D$2:$D$111,0),2),"Blank")</f>
        <v>Revenue</v>
      </c>
    </row>
    <row r="27" spans="1:9" x14ac:dyDescent="0.2">
      <c r="A27" s="28">
        <f>MONTH(B27)</f>
        <v>3</v>
      </c>
      <c r="B27" s="3">
        <v>45016</v>
      </c>
      <c r="C27" s="3" t="s">
        <v>243</v>
      </c>
      <c r="D27" t="s">
        <v>337</v>
      </c>
      <c r="E27" s="159">
        <v>10000</v>
      </c>
      <c r="F27" t="s">
        <v>148</v>
      </c>
      <c r="H27" t="s">
        <v>302</v>
      </c>
      <c r="I27" s="28" t="str">
        <f>IFERROR(INDEX(Categorization!$D$2:$E$111,MATCH(Table1[[#This Row],[Category]],Categorization!$D$2:$D$111,0),2),"Blank")</f>
        <v>Revenue</v>
      </c>
    </row>
    <row r="28" spans="1:9" x14ac:dyDescent="0.2">
      <c r="A28" s="28">
        <f>MONTH(B28)</f>
        <v>4</v>
      </c>
      <c r="B28" s="3">
        <v>45046</v>
      </c>
      <c r="C28" s="3" t="s">
        <v>243</v>
      </c>
      <c r="D28" t="s">
        <v>337</v>
      </c>
      <c r="E28" s="159">
        <v>16000</v>
      </c>
      <c r="F28" t="s">
        <v>148</v>
      </c>
      <c r="H28" t="s">
        <v>302</v>
      </c>
      <c r="I28" s="28" t="str">
        <f>IFERROR(INDEX(Categorization!$D$2:$E$111,MATCH(Table1[[#This Row],[Category]],Categorization!$D$2:$D$111,0),2),"Blank")</f>
        <v>Revenue</v>
      </c>
    </row>
    <row r="29" spans="1:9" x14ac:dyDescent="0.2">
      <c r="A29" s="28">
        <f>MONTH(B29)</f>
        <v>5</v>
      </c>
      <c r="B29" s="3">
        <v>45077</v>
      </c>
      <c r="C29" s="3" t="s">
        <v>243</v>
      </c>
      <c r="D29" t="s">
        <v>337</v>
      </c>
      <c r="E29" s="159">
        <v>13000</v>
      </c>
      <c r="F29" t="s">
        <v>148</v>
      </c>
      <c r="H29" t="s">
        <v>302</v>
      </c>
      <c r="I29" s="28" t="str">
        <f>IFERROR(INDEX(Categorization!$D$2:$E$111,MATCH(Table1[[#This Row],[Category]],Categorization!$D$2:$D$111,0),2),"Blank")</f>
        <v>Revenue</v>
      </c>
    </row>
    <row r="30" spans="1:9" x14ac:dyDescent="0.2">
      <c r="A30" s="28">
        <f>MONTH(B30)</f>
        <v>6</v>
      </c>
      <c r="B30" s="3">
        <v>45107</v>
      </c>
      <c r="C30" s="3" t="s">
        <v>243</v>
      </c>
      <c r="D30" t="s">
        <v>337</v>
      </c>
      <c r="E30" s="159">
        <v>9000</v>
      </c>
      <c r="F30" t="s">
        <v>148</v>
      </c>
      <c r="H30" t="s">
        <v>302</v>
      </c>
      <c r="I30" s="28" t="str">
        <f>IFERROR(INDEX(Categorization!$D$2:$E$111,MATCH(Table1[[#This Row],[Category]],Categorization!$D$2:$D$111,0),2),"Blank")</f>
        <v>Revenue</v>
      </c>
    </row>
    <row r="31" spans="1:9" x14ac:dyDescent="0.2">
      <c r="A31" s="28">
        <f>MONTH(B31)</f>
        <v>2</v>
      </c>
      <c r="B31" s="3">
        <v>44961</v>
      </c>
      <c r="C31" s="3" t="s">
        <v>243</v>
      </c>
      <c r="D31" t="s">
        <v>188</v>
      </c>
      <c r="E31" s="159">
        <v>-2000</v>
      </c>
      <c r="F31" t="s">
        <v>188</v>
      </c>
      <c r="H31" t="s">
        <v>302</v>
      </c>
      <c r="I31" s="28" t="str">
        <f>IFERROR(INDEX(Categorization!$D$2:$E$111,MATCH(Table1[[#This Row],[Category]],Categorization!$D$2:$D$111,0),2),"Blank")</f>
        <v>COGS</v>
      </c>
    </row>
    <row r="32" spans="1:9" x14ac:dyDescent="0.2">
      <c r="A32" s="28">
        <f>MONTH(B32)</f>
        <v>2</v>
      </c>
      <c r="B32" s="3">
        <v>44961</v>
      </c>
      <c r="C32" s="3" t="s">
        <v>243</v>
      </c>
      <c r="D32" t="s">
        <v>188</v>
      </c>
      <c r="E32" s="159">
        <v>-1500</v>
      </c>
      <c r="F32" t="s">
        <v>188</v>
      </c>
      <c r="H32" t="s">
        <v>302</v>
      </c>
      <c r="I32" s="28" t="str">
        <f>IFERROR(INDEX(Categorization!$D$2:$E$111,MATCH(Table1[[#This Row],[Category]],Categorization!$D$2:$D$111,0),2),"Blank")</f>
        <v>COGS</v>
      </c>
    </row>
    <row r="33" spans="1:9" x14ac:dyDescent="0.2">
      <c r="A33" s="28">
        <f>MONTH(B33)</f>
        <v>2</v>
      </c>
      <c r="B33" s="3">
        <v>44960</v>
      </c>
      <c r="C33" s="3" t="s">
        <v>243</v>
      </c>
      <c r="D33" t="s">
        <v>133</v>
      </c>
      <c r="E33" s="159">
        <v>-2500</v>
      </c>
      <c r="F33" t="s">
        <v>134</v>
      </c>
      <c r="H33" t="s">
        <v>132</v>
      </c>
      <c r="I33" s="28" t="str">
        <f>IFERROR(INDEX(Categorization!$D$2:$E$111,MATCH(Table1[[#This Row],[Category]],Categorization!$D$2:$D$111,0),2),"Blank")</f>
        <v>COGS</v>
      </c>
    </row>
    <row r="34" spans="1:9" x14ac:dyDescent="0.2">
      <c r="A34" s="28">
        <f>MONTH(B34)</f>
        <v>2</v>
      </c>
      <c r="B34" s="3">
        <v>44960</v>
      </c>
      <c r="C34" s="3" t="s">
        <v>243</v>
      </c>
      <c r="D34" t="s">
        <v>133</v>
      </c>
      <c r="E34" s="159">
        <v>-10000</v>
      </c>
      <c r="F34" t="s">
        <v>134</v>
      </c>
      <c r="H34" t="s">
        <v>132</v>
      </c>
      <c r="I34" s="28" t="str">
        <f>IFERROR(INDEX(Categorization!$D$2:$E$111,MATCH(Table1[[#This Row],[Category]],Categorization!$D$2:$D$111,0),2),"Blank")</f>
        <v>COGS</v>
      </c>
    </row>
    <row r="35" spans="1:9" x14ac:dyDescent="0.2">
      <c r="A35" s="28">
        <f>MONTH(B35)</f>
        <v>2</v>
      </c>
      <c r="B35" s="3">
        <v>44960</v>
      </c>
      <c r="C35" s="3" t="s">
        <v>243</v>
      </c>
      <c r="D35" t="s">
        <v>188</v>
      </c>
      <c r="E35" s="159">
        <v>-7500</v>
      </c>
      <c r="F35" t="s">
        <v>188</v>
      </c>
      <c r="H35" t="s">
        <v>302</v>
      </c>
      <c r="I35" s="28" t="str">
        <f>IFERROR(INDEX(Categorization!$D$2:$E$111,MATCH(Table1[[#This Row],[Category]],Categorization!$D$2:$D$111,0),2),"Blank")</f>
        <v>COGS</v>
      </c>
    </row>
    <row r="36" spans="1:9" x14ac:dyDescent="0.2">
      <c r="A36" s="28">
        <f>MONTH(B36)</f>
        <v>6</v>
      </c>
      <c r="B36" s="3">
        <v>45078</v>
      </c>
      <c r="C36" s="3" t="s">
        <v>243</v>
      </c>
      <c r="D36" t="s">
        <v>143</v>
      </c>
      <c r="E36" s="159">
        <v>-300</v>
      </c>
      <c r="F36" t="s">
        <v>66</v>
      </c>
      <c r="I36" s="28" t="str">
        <f>IFERROR(INDEX(Categorization!$D$2:$E$111,MATCH(Table1[[#This Row],[Category]],Categorization!$D$2:$D$111,0),2),"Blank")</f>
        <v>Expense</v>
      </c>
    </row>
    <row r="37" spans="1:9" x14ac:dyDescent="0.2">
      <c r="A37" s="28">
        <f>MONTH(B37)</f>
        <v>2</v>
      </c>
      <c r="B37" s="3">
        <v>44972</v>
      </c>
      <c r="C37" s="3" t="s">
        <v>243</v>
      </c>
      <c r="D37" t="s">
        <v>173</v>
      </c>
      <c r="E37" s="159">
        <v>7000</v>
      </c>
      <c r="F37" t="s">
        <v>174</v>
      </c>
      <c r="I37" s="28" t="str">
        <f>IFERROR(INDEX(Categorization!$D$2:$E$111,MATCH(Table1[[#This Row],[Category]],Categorization!$D$2:$D$111,0),2),"Blank")</f>
        <v>Revenue</v>
      </c>
    </row>
    <row r="38" spans="1:9" x14ac:dyDescent="0.2">
      <c r="A38" s="28">
        <f>MONTH(B38)</f>
        <v>1</v>
      </c>
      <c r="B38" s="3">
        <v>44941</v>
      </c>
      <c r="C38" s="3" t="s">
        <v>243</v>
      </c>
      <c r="D38" t="s">
        <v>144</v>
      </c>
      <c r="E38" s="159">
        <v>-15000</v>
      </c>
      <c r="F38" t="s">
        <v>81</v>
      </c>
      <c r="I38" s="28" t="str">
        <f>IFERROR(INDEX(Categorization!$D$2:$E$111,MATCH(Table1[[#This Row],[Category]],Categorization!$D$2:$D$111,0),2),"Blank")</f>
        <v>Asset</v>
      </c>
    </row>
    <row r="39" spans="1:9" x14ac:dyDescent="0.2">
      <c r="A39" s="28">
        <f>MONTH(B39)</f>
        <v>2</v>
      </c>
      <c r="B39" s="3">
        <v>44967</v>
      </c>
      <c r="C39" s="3" t="s">
        <v>243</v>
      </c>
      <c r="D39" t="s">
        <v>145</v>
      </c>
      <c r="E39" s="159">
        <v>-1000</v>
      </c>
      <c r="F39" t="s">
        <v>81</v>
      </c>
      <c r="I39" s="28" t="str">
        <f>IFERROR(INDEX(Categorization!$D$2:$E$111,MATCH(Table1[[#This Row],[Category]],Categorization!$D$2:$D$111,0),2),"Blank")</f>
        <v>Asset</v>
      </c>
    </row>
    <row r="40" spans="1:9" x14ac:dyDescent="0.2">
      <c r="A40" s="28">
        <f>MONTH(B40)</f>
        <v>1</v>
      </c>
      <c r="B40" s="3">
        <v>44927</v>
      </c>
      <c r="C40" s="3" t="s">
        <v>243</v>
      </c>
      <c r="D40" t="s">
        <v>71</v>
      </c>
      <c r="E40" s="159">
        <v>-159.5</v>
      </c>
      <c r="F40" t="s">
        <v>71</v>
      </c>
      <c r="I40" s="28" t="str">
        <f>IFERROR(INDEX(Categorization!$D$2:$E$111,MATCH(Table1[[#This Row],[Category]],Categorization!$D$2:$D$111,0),2),"Blank")</f>
        <v>Expense</v>
      </c>
    </row>
    <row r="41" spans="1:9" x14ac:dyDescent="0.2">
      <c r="A41" s="28">
        <f>MONTH(B41)</f>
        <v>2</v>
      </c>
      <c r="B41" s="3">
        <v>44958</v>
      </c>
      <c r="C41" s="3" t="s">
        <v>243</v>
      </c>
      <c r="D41" t="s">
        <v>71</v>
      </c>
      <c r="E41" s="159">
        <v>-159.5</v>
      </c>
      <c r="F41" t="s">
        <v>71</v>
      </c>
      <c r="I41" s="28" t="str">
        <f>IFERROR(INDEX(Categorization!$D$2:$E$111,MATCH(Table1[[#This Row],[Category]],Categorization!$D$2:$D$111,0),2),"Blank")</f>
        <v>Expense</v>
      </c>
    </row>
    <row r="42" spans="1:9" x14ac:dyDescent="0.2">
      <c r="A42" s="28">
        <f>MONTH(B42)</f>
        <v>3</v>
      </c>
      <c r="B42" s="3">
        <v>44986</v>
      </c>
      <c r="C42" s="3" t="s">
        <v>243</v>
      </c>
      <c r="D42" t="s">
        <v>71</v>
      </c>
      <c r="E42" s="159">
        <v>-159.5</v>
      </c>
      <c r="F42" t="s">
        <v>71</v>
      </c>
      <c r="I42" s="28" t="str">
        <f>IFERROR(INDEX(Categorization!$D$2:$E$111,MATCH(Table1[[#This Row],[Category]],Categorization!$D$2:$D$111,0),2),"Blank")</f>
        <v>Expense</v>
      </c>
    </row>
    <row r="43" spans="1:9" x14ac:dyDescent="0.2">
      <c r="A43" s="28">
        <f>MONTH(B43)</f>
        <v>4</v>
      </c>
      <c r="B43" s="3">
        <v>45017</v>
      </c>
      <c r="C43" s="3" t="s">
        <v>243</v>
      </c>
      <c r="D43" t="s">
        <v>71</v>
      </c>
      <c r="E43" s="159">
        <v>-159.5</v>
      </c>
      <c r="F43" t="s">
        <v>71</v>
      </c>
      <c r="I43" s="28" t="str">
        <f>IFERROR(INDEX(Categorization!$D$2:$E$111,MATCH(Table1[[#This Row],[Category]],Categorization!$D$2:$D$111,0),2),"Blank")</f>
        <v>Expense</v>
      </c>
    </row>
    <row r="44" spans="1:9" x14ac:dyDescent="0.2">
      <c r="A44" s="28">
        <f>MONTH(B44)</f>
        <v>5</v>
      </c>
      <c r="B44" s="3">
        <v>45047</v>
      </c>
      <c r="C44" s="3" t="s">
        <v>243</v>
      </c>
      <c r="D44" t="s">
        <v>71</v>
      </c>
      <c r="E44" s="159">
        <v>-159.5</v>
      </c>
      <c r="F44" t="s">
        <v>71</v>
      </c>
      <c r="I44" s="28" t="str">
        <f>IFERROR(INDEX(Categorization!$D$2:$E$111,MATCH(Table1[[#This Row],[Category]],Categorization!$D$2:$D$111,0),2),"Blank")</f>
        <v>Expense</v>
      </c>
    </row>
    <row r="45" spans="1:9" x14ac:dyDescent="0.2">
      <c r="A45" s="28">
        <f>MONTH(B45)</f>
        <v>6</v>
      </c>
      <c r="B45" s="3">
        <v>45078</v>
      </c>
      <c r="C45" s="3" t="s">
        <v>243</v>
      </c>
      <c r="D45" t="s">
        <v>71</v>
      </c>
      <c r="E45" s="159">
        <v>-159.5</v>
      </c>
      <c r="F45" t="s">
        <v>71</v>
      </c>
      <c r="I45" s="28" t="str">
        <f>IFERROR(INDEX(Categorization!$D$2:$E$111,MATCH(Table1[[#This Row],[Category]],Categorization!$D$2:$D$111,0),2),"Blank")</f>
        <v>Expense</v>
      </c>
    </row>
    <row r="46" spans="1:9" x14ac:dyDescent="0.2">
      <c r="A46" s="28">
        <f>MONTH(B46)</f>
        <v>7</v>
      </c>
      <c r="B46" s="3">
        <v>45108</v>
      </c>
      <c r="C46" s="3" t="s">
        <v>243</v>
      </c>
      <c r="D46" t="s">
        <v>71</v>
      </c>
      <c r="E46" s="159">
        <v>-159.5</v>
      </c>
      <c r="F46" t="s">
        <v>71</v>
      </c>
      <c r="I46" s="28" t="str">
        <f>IFERROR(INDEX(Categorization!$D$2:$E$111,MATCH(Table1[[#This Row],[Category]],Categorization!$D$2:$D$111,0),2),"Blank")</f>
        <v>Expense</v>
      </c>
    </row>
    <row r="47" spans="1:9" x14ac:dyDescent="0.2">
      <c r="A47" s="28">
        <f>MONTH(B47)</f>
        <v>8</v>
      </c>
      <c r="B47" s="3">
        <v>45139</v>
      </c>
      <c r="C47" s="3" t="s">
        <v>243</v>
      </c>
      <c r="D47" t="s">
        <v>71</v>
      </c>
      <c r="E47" s="159">
        <v>-159.5</v>
      </c>
      <c r="F47" t="s">
        <v>71</v>
      </c>
      <c r="I47" s="28" t="str">
        <f>IFERROR(INDEX(Categorization!$D$2:$E$111,MATCH(Table1[[#This Row],[Category]],Categorization!$D$2:$D$111,0),2),"Blank")</f>
        <v>Expense</v>
      </c>
    </row>
    <row r="48" spans="1:9" x14ac:dyDescent="0.2">
      <c r="A48" s="28">
        <f>MONTH(B48)</f>
        <v>9</v>
      </c>
      <c r="B48" s="3">
        <v>45170</v>
      </c>
      <c r="C48" s="3" t="s">
        <v>243</v>
      </c>
      <c r="D48" t="s">
        <v>71</v>
      </c>
      <c r="E48" s="159">
        <v>-159.5</v>
      </c>
      <c r="F48" t="s">
        <v>71</v>
      </c>
      <c r="I48" s="28" t="str">
        <f>IFERROR(INDEX(Categorization!$D$2:$E$111,MATCH(Table1[[#This Row],[Category]],Categorization!$D$2:$D$111,0),2),"Blank")</f>
        <v>Expense</v>
      </c>
    </row>
    <row r="49" spans="1:9" x14ac:dyDescent="0.2">
      <c r="A49" s="28">
        <f>MONTH(B49)</f>
        <v>10</v>
      </c>
      <c r="B49" s="3">
        <v>45200</v>
      </c>
      <c r="C49" s="3" t="s">
        <v>243</v>
      </c>
      <c r="D49" t="s">
        <v>71</v>
      </c>
      <c r="E49" s="159">
        <v>-159.5</v>
      </c>
      <c r="F49" t="s">
        <v>71</v>
      </c>
      <c r="I49" s="28" t="str">
        <f>IFERROR(INDEX(Categorization!$D$2:$E$111,MATCH(Table1[[#This Row],[Category]],Categorization!$D$2:$D$111,0),2),"Blank")</f>
        <v>Expense</v>
      </c>
    </row>
    <row r="50" spans="1:9" x14ac:dyDescent="0.2">
      <c r="A50" s="28">
        <f>MONTH(B50)</f>
        <v>11</v>
      </c>
      <c r="B50" s="3">
        <v>45231</v>
      </c>
      <c r="C50" s="3" t="s">
        <v>243</v>
      </c>
      <c r="D50" t="s">
        <v>71</v>
      </c>
      <c r="E50" s="159">
        <v>-159.5</v>
      </c>
      <c r="F50" t="s">
        <v>71</v>
      </c>
      <c r="I50" s="28" t="str">
        <f>IFERROR(INDEX(Categorization!$D$2:$E$111,MATCH(Table1[[#This Row],[Category]],Categorization!$D$2:$D$111,0),2),"Blank")</f>
        <v>Expense</v>
      </c>
    </row>
    <row r="51" spans="1:9" x14ac:dyDescent="0.2">
      <c r="A51" s="28">
        <f>MONTH(B51)</f>
        <v>12</v>
      </c>
      <c r="B51" s="3">
        <v>45261</v>
      </c>
      <c r="C51" s="3" t="s">
        <v>243</v>
      </c>
      <c r="D51" t="s">
        <v>71</v>
      </c>
      <c r="E51" s="159">
        <v>-159.5</v>
      </c>
      <c r="F51" t="s">
        <v>71</v>
      </c>
      <c r="I51" s="28" t="str">
        <f>IFERROR(INDEX(Categorization!$D$2:$E$111,MATCH(Table1[[#This Row],[Category]],Categorization!$D$2:$D$111,0),2),"Blank")</f>
        <v>Expense</v>
      </c>
    </row>
    <row r="52" spans="1:9" x14ac:dyDescent="0.2">
      <c r="A52" s="28">
        <f>MONTH(B52)</f>
        <v>1</v>
      </c>
      <c r="B52" s="3">
        <v>44927</v>
      </c>
      <c r="C52" s="3" t="s">
        <v>243</v>
      </c>
      <c r="D52" t="s">
        <v>341</v>
      </c>
      <c r="E52" s="159">
        <v>-467.64</v>
      </c>
      <c r="F52" t="s">
        <v>75</v>
      </c>
      <c r="G52" s="160" t="s">
        <v>236</v>
      </c>
      <c r="I52" s="28" t="str">
        <f>IFERROR(INDEX(Categorization!$D$2:$E$111,MATCH(Table1[[#This Row],[Category]],Categorization!$D$2:$D$111,0),2),"Blank")</f>
        <v>Expense</v>
      </c>
    </row>
    <row r="53" spans="1:9" x14ac:dyDescent="0.2">
      <c r="A53" s="28">
        <f>MONTH(B53)</f>
        <v>2</v>
      </c>
      <c r="B53" s="3">
        <v>44958</v>
      </c>
      <c r="C53" s="3" t="s">
        <v>243</v>
      </c>
      <c r="D53" t="s">
        <v>341</v>
      </c>
      <c r="E53" s="159">
        <v>-467.64</v>
      </c>
      <c r="F53" t="s">
        <v>75</v>
      </c>
      <c r="G53" s="160" t="s">
        <v>236</v>
      </c>
      <c r="I53" s="28" t="str">
        <f>IFERROR(INDEX(Categorization!$D$2:$E$111,MATCH(Table1[[#This Row],[Category]],Categorization!$D$2:$D$111,0),2),"Blank")</f>
        <v>Expense</v>
      </c>
    </row>
    <row r="54" spans="1:9" x14ac:dyDescent="0.2">
      <c r="A54" s="28">
        <f>MONTH(B54)</f>
        <v>3</v>
      </c>
      <c r="B54" s="3">
        <v>44986</v>
      </c>
      <c r="C54" s="3" t="s">
        <v>243</v>
      </c>
      <c r="D54" t="s">
        <v>341</v>
      </c>
      <c r="E54" s="159">
        <v>-467.64</v>
      </c>
      <c r="F54" t="s">
        <v>75</v>
      </c>
      <c r="G54" s="160" t="s">
        <v>236</v>
      </c>
      <c r="I54" s="28" t="str">
        <f>IFERROR(INDEX(Categorization!$D$2:$E$111,MATCH(Table1[[#This Row],[Category]],Categorization!$D$2:$D$111,0),2),"Blank")</f>
        <v>Expense</v>
      </c>
    </row>
    <row r="55" spans="1:9" x14ac:dyDescent="0.2">
      <c r="A55" s="28">
        <f>MONTH(B55)</f>
        <v>4</v>
      </c>
      <c r="B55" s="3">
        <v>45017</v>
      </c>
      <c r="C55" s="3" t="s">
        <v>243</v>
      </c>
      <c r="D55" t="s">
        <v>341</v>
      </c>
      <c r="E55" s="159">
        <v>-467.64</v>
      </c>
      <c r="F55" t="s">
        <v>75</v>
      </c>
      <c r="G55" s="160" t="s">
        <v>236</v>
      </c>
      <c r="I55" s="28" t="str">
        <f>IFERROR(INDEX(Categorization!$D$2:$E$111,MATCH(Table1[[#This Row],[Category]],Categorization!$D$2:$D$111,0),2),"Blank")</f>
        <v>Expense</v>
      </c>
    </row>
    <row r="56" spans="1:9" x14ac:dyDescent="0.2">
      <c r="A56" s="28">
        <f>MONTH(B56)</f>
        <v>5</v>
      </c>
      <c r="B56" s="3">
        <v>45047</v>
      </c>
      <c r="C56" s="3" t="s">
        <v>243</v>
      </c>
      <c r="D56" t="s">
        <v>341</v>
      </c>
      <c r="E56" s="159">
        <v>-467.64</v>
      </c>
      <c r="F56" t="s">
        <v>75</v>
      </c>
      <c r="G56" s="160" t="s">
        <v>236</v>
      </c>
      <c r="I56" s="28" t="str">
        <f>IFERROR(INDEX(Categorization!$D$2:$E$111,MATCH(Table1[[#This Row],[Category]],Categorization!$D$2:$D$111,0),2),"Blank")</f>
        <v>Expense</v>
      </c>
    </row>
    <row r="57" spans="1:9" x14ac:dyDescent="0.2">
      <c r="A57" s="28">
        <f>MONTH(B57)</f>
        <v>6</v>
      </c>
      <c r="B57" s="3">
        <v>45078</v>
      </c>
      <c r="C57" s="3" t="s">
        <v>243</v>
      </c>
      <c r="D57" t="s">
        <v>341</v>
      </c>
      <c r="E57" s="159">
        <v>-467.64</v>
      </c>
      <c r="F57" t="s">
        <v>75</v>
      </c>
      <c r="G57" s="160" t="s">
        <v>236</v>
      </c>
      <c r="I57" s="28" t="str">
        <f>IFERROR(INDEX(Categorization!$D$2:$E$111,MATCH(Table1[[#This Row],[Category]],Categorization!$D$2:$D$111,0),2),"Blank")</f>
        <v>Expense</v>
      </c>
    </row>
    <row r="58" spans="1:9" x14ac:dyDescent="0.2">
      <c r="A58" s="28">
        <f>MONTH(B58)</f>
        <v>7</v>
      </c>
      <c r="B58" s="3">
        <v>45108</v>
      </c>
      <c r="C58" s="3" t="s">
        <v>243</v>
      </c>
      <c r="D58" t="s">
        <v>341</v>
      </c>
      <c r="E58" s="159">
        <v>-467.64</v>
      </c>
      <c r="F58" t="s">
        <v>75</v>
      </c>
      <c r="G58" s="160" t="s">
        <v>236</v>
      </c>
      <c r="I58" s="28" t="str">
        <f>IFERROR(INDEX(Categorization!$D$2:$E$111,MATCH(Table1[[#This Row],[Category]],Categorization!$D$2:$D$111,0),2),"Blank")</f>
        <v>Expense</v>
      </c>
    </row>
    <row r="59" spans="1:9" x14ac:dyDescent="0.2">
      <c r="A59" s="28">
        <f>MONTH(B59)</f>
        <v>8</v>
      </c>
      <c r="B59" s="3">
        <v>45139</v>
      </c>
      <c r="C59" s="3" t="s">
        <v>243</v>
      </c>
      <c r="D59" t="s">
        <v>341</v>
      </c>
      <c r="E59" s="159">
        <v>-467.64</v>
      </c>
      <c r="F59" t="s">
        <v>75</v>
      </c>
      <c r="G59" s="160" t="s">
        <v>236</v>
      </c>
      <c r="I59" s="28" t="str">
        <f>IFERROR(INDEX(Categorization!$D$2:$E$111,MATCH(Table1[[#This Row],[Category]],Categorization!$D$2:$D$111,0),2),"Blank")</f>
        <v>Expense</v>
      </c>
    </row>
    <row r="60" spans="1:9" x14ac:dyDescent="0.2">
      <c r="A60" s="28">
        <f>MONTH(B60)</f>
        <v>9</v>
      </c>
      <c r="B60" s="3">
        <v>45170</v>
      </c>
      <c r="C60" s="3" t="s">
        <v>243</v>
      </c>
      <c r="D60" t="s">
        <v>341</v>
      </c>
      <c r="E60" s="159">
        <v>-467.64</v>
      </c>
      <c r="F60" t="s">
        <v>75</v>
      </c>
      <c r="G60" s="160" t="s">
        <v>236</v>
      </c>
      <c r="I60" s="28" t="str">
        <f>IFERROR(INDEX(Categorization!$D$2:$E$111,MATCH(Table1[[#This Row],[Category]],Categorization!$D$2:$D$111,0),2),"Blank")</f>
        <v>Expense</v>
      </c>
    </row>
    <row r="61" spans="1:9" x14ac:dyDescent="0.2">
      <c r="A61" s="28">
        <f>MONTH(B61)</f>
        <v>10</v>
      </c>
      <c r="B61" s="3">
        <v>45200</v>
      </c>
      <c r="C61" s="3" t="s">
        <v>243</v>
      </c>
      <c r="D61" t="s">
        <v>341</v>
      </c>
      <c r="E61" s="159">
        <v>-467.64</v>
      </c>
      <c r="F61" t="s">
        <v>75</v>
      </c>
      <c r="G61" s="160" t="s">
        <v>236</v>
      </c>
      <c r="I61" s="28" t="str">
        <f>IFERROR(INDEX(Categorization!$D$2:$E$111,MATCH(Table1[[#This Row],[Category]],Categorization!$D$2:$D$111,0),2),"Blank")</f>
        <v>Expense</v>
      </c>
    </row>
    <row r="62" spans="1:9" x14ac:dyDescent="0.2">
      <c r="A62" s="28">
        <f>MONTH(B62)</f>
        <v>11</v>
      </c>
      <c r="B62" s="3">
        <v>45231</v>
      </c>
      <c r="C62" s="3" t="s">
        <v>243</v>
      </c>
      <c r="D62" t="s">
        <v>341</v>
      </c>
      <c r="E62" s="159">
        <v>-467.64</v>
      </c>
      <c r="F62" t="s">
        <v>75</v>
      </c>
      <c r="G62" s="160" t="s">
        <v>236</v>
      </c>
      <c r="I62" s="28" t="str">
        <f>IFERROR(INDEX(Categorization!$D$2:$E$111,MATCH(Table1[[#This Row],[Category]],Categorization!$D$2:$D$111,0),2),"Blank")</f>
        <v>Expense</v>
      </c>
    </row>
    <row r="63" spans="1:9" x14ac:dyDescent="0.2">
      <c r="A63" s="28">
        <f>MONTH(B63)</f>
        <v>12</v>
      </c>
      <c r="B63" s="3">
        <v>45261</v>
      </c>
      <c r="C63" s="3" t="s">
        <v>243</v>
      </c>
      <c r="D63" t="s">
        <v>341</v>
      </c>
      <c r="E63" s="159">
        <v>-467.64</v>
      </c>
      <c r="F63" t="s">
        <v>75</v>
      </c>
      <c r="G63" s="160" t="s">
        <v>236</v>
      </c>
      <c r="I63" s="28" t="str">
        <f>IFERROR(INDEX(Categorization!$D$2:$E$111,MATCH(Table1[[#This Row],[Category]],Categorization!$D$2:$D$111,0),2),"Blank")</f>
        <v>Expense</v>
      </c>
    </row>
    <row r="64" spans="1:9" x14ac:dyDescent="0.2">
      <c r="A64" s="28">
        <f>MONTH(B64)</f>
        <v>3</v>
      </c>
      <c r="B64" s="3">
        <v>44986</v>
      </c>
      <c r="C64" s="3" t="s">
        <v>243</v>
      </c>
      <c r="D64" t="s">
        <v>268</v>
      </c>
      <c r="E64" s="159">
        <f>(40000*0.08/12)*-1</f>
        <v>-266.66666666666669</v>
      </c>
      <c r="F64" t="s">
        <v>75</v>
      </c>
      <c r="G64" s="160" t="s">
        <v>236</v>
      </c>
      <c r="I64" s="28" t="str">
        <f>IFERROR(INDEX(Categorization!$D$2:$E$111,MATCH(Table1[[#This Row],[Category]],Categorization!$D$2:$D$111,0),2),"Blank")</f>
        <v>Expense</v>
      </c>
    </row>
    <row r="65" spans="1:9" x14ac:dyDescent="0.2">
      <c r="A65" s="28">
        <f>MONTH(B65)</f>
        <v>4</v>
      </c>
      <c r="B65" s="3">
        <v>45017</v>
      </c>
      <c r="C65" s="3" t="s">
        <v>243</v>
      </c>
      <c r="D65" t="s">
        <v>268</v>
      </c>
      <c r="E65" s="159">
        <f>(40000*0.08/12)*-1</f>
        <v>-266.66666666666669</v>
      </c>
      <c r="F65" t="s">
        <v>75</v>
      </c>
      <c r="G65" s="160" t="s">
        <v>236</v>
      </c>
      <c r="I65" s="28" t="str">
        <f>IFERROR(INDEX(Categorization!$D$2:$E$111,MATCH(Table1[[#This Row],[Category]],Categorization!$D$2:$D$111,0),2),"Blank")</f>
        <v>Expense</v>
      </c>
    </row>
    <row r="66" spans="1:9" x14ac:dyDescent="0.2">
      <c r="A66" s="28">
        <f>MONTH(B66)</f>
        <v>5</v>
      </c>
      <c r="B66" s="3">
        <v>45047</v>
      </c>
      <c r="C66" s="3" t="s">
        <v>243</v>
      </c>
      <c r="D66" t="s">
        <v>268</v>
      </c>
      <c r="E66" s="159">
        <f>(40000*0.08/12)*-1</f>
        <v>-266.66666666666669</v>
      </c>
      <c r="F66" t="s">
        <v>75</v>
      </c>
      <c r="G66" s="160" t="s">
        <v>236</v>
      </c>
      <c r="I66" s="28" t="str">
        <f>IFERROR(INDEX(Categorization!$D$2:$E$111,MATCH(Table1[[#This Row],[Category]],Categorization!$D$2:$D$111,0),2),"Blank")</f>
        <v>Expense</v>
      </c>
    </row>
    <row r="67" spans="1:9" x14ac:dyDescent="0.2">
      <c r="A67" s="28">
        <f>MONTH(B67)</f>
        <v>6</v>
      </c>
      <c r="B67" s="3">
        <v>45078</v>
      </c>
      <c r="C67" s="3" t="s">
        <v>243</v>
      </c>
      <c r="D67" t="s">
        <v>268</v>
      </c>
      <c r="E67" s="159">
        <f>(40000*0.08/12)*-1</f>
        <v>-266.66666666666669</v>
      </c>
      <c r="F67" t="s">
        <v>75</v>
      </c>
      <c r="G67" s="160" t="s">
        <v>236</v>
      </c>
      <c r="I67" s="28" t="str">
        <f>IFERROR(INDEX(Categorization!$D$2:$E$111,MATCH(Table1[[#This Row],[Category]],Categorization!$D$2:$D$111,0),2),"Blank")</f>
        <v>Expense</v>
      </c>
    </row>
    <row r="68" spans="1:9" x14ac:dyDescent="0.2">
      <c r="A68" s="28">
        <f>MONTH(B68)</f>
        <v>7</v>
      </c>
      <c r="B68" s="3">
        <v>45108</v>
      </c>
      <c r="C68" s="3" t="s">
        <v>243</v>
      </c>
      <c r="D68" t="s">
        <v>268</v>
      </c>
      <c r="E68" s="159">
        <f>(40000*0.08/12)*-1</f>
        <v>-266.66666666666669</v>
      </c>
      <c r="F68" t="s">
        <v>75</v>
      </c>
      <c r="G68" s="160" t="s">
        <v>236</v>
      </c>
      <c r="I68" s="28" t="str">
        <f>IFERROR(INDEX(Categorization!$D$2:$E$111,MATCH(Table1[[#This Row],[Category]],Categorization!$D$2:$D$111,0),2),"Blank")</f>
        <v>Expense</v>
      </c>
    </row>
    <row r="69" spans="1:9" x14ac:dyDescent="0.2">
      <c r="A69" s="28">
        <f>MONTH(B69)</f>
        <v>8</v>
      </c>
      <c r="B69" s="3">
        <v>45139</v>
      </c>
      <c r="C69" s="3" t="s">
        <v>243</v>
      </c>
      <c r="D69" t="s">
        <v>268</v>
      </c>
      <c r="E69" s="159">
        <f>(40000*0.08/12)*-1</f>
        <v>-266.66666666666669</v>
      </c>
      <c r="F69" t="s">
        <v>75</v>
      </c>
      <c r="G69" s="160" t="s">
        <v>236</v>
      </c>
      <c r="I69" s="28" t="str">
        <f>IFERROR(INDEX(Categorization!$D$2:$E$111,MATCH(Table1[[#This Row],[Category]],Categorization!$D$2:$D$111,0),2),"Blank")</f>
        <v>Expense</v>
      </c>
    </row>
    <row r="70" spans="1:9" x14ac:dyDescent="0.2">
      <c r="A70" s="28">
        <f>MONTH(B70)</f>
        <v>9</v>
      </c>
      <c r="B70" s="3">
        <v>45170</v>
      </c>
      <c r="C70" s="3" t="s">
        <v>243</v>
      </c>
      <c r="D70" t="s">
        <v>268</v>
      </c>
      <c r="E70" s="159">
        <f>(40000*0.08/12)*-1</f>
        <v>-266.66666666666669</v>
      </c>
      <c r="F70" t="s">
        <v>75</v>
      </c>
      <c r="G70" s="160" t="s">
        <v>236</v>
      </c>
      <c r="I70" s="28" t="str">
        <f>IFERROR(INDEX(Categorization!$D$2:$E$111,MATCH(Table1[[#This Row],[Category]],Categorization!$D$2:$D$111,0),2),"Blank")</f>
        <v>Expense</v>
      </c>
    </row>
    <row r="71" spans="1:9" x14ac:dyDescent="0.2">
      <c r="A71" s="28">
        <f>MONTH(B71)</f>
        <v>10</v>
      </c>
      <c r="B71" s="3">
        <v>45200</v>
      </c>
      <c r="C71" s="3" t="s">
        <v>243</v>
      </c>
      <c r="D71" t="s">
        <v>268</v>
      </c>
      <c r="E71" s="159">
        <f>(40000*0.08/12)*-1</f>
        <v>-266.66666666666669</v>
      </c>
      <c r="F71" t="s">
        <v>75</v>
      </c>
      <c r="G71" s="160" t="s">
        <v>236</v>
      </c>
      <c r="I71" s="28" t="str">
        <f>IFERROR(INDEX(Categorization!$D$2:$E$111,MATCH(Table1[[#This Row],[Category]],Categorization!$D$2:$D$111,0),2),"Blank")</f>
        <v>Expense</v>
      </c>
    </row>
    <row r="72" spans="1:9" x14ac:dyDescent="0.2">
      <c r="A72" s="28">
        <f>MONTH(B72)</f>
        <v>11</v>
      </c>
      <c r="B72" s="3">
        <v>45231</v>
      </c>
      <c r="C72" s="3" t="s">
        <v>243</v>
      </c>
      <c r="D72" t="s">
        <v>268</v>
      </c>
      <c r="E72" s="159">
        <f>(40000*0.08/12)*-1</f>
        <v>-266.66666666666669</v>
      </c>
      <c r="F72" t="s">
        <v>75</v>
      </c>
      <c r="G72" s="160" t="s">
        <v>236</v>
      </c>
      <c r="I72" s="28" t="str">
        <f>IFERROR(INDEX(Categorization!$D$2:$E$111,MATCH(Table1[[#This Row],[Category]],Categorization!$D$2:$D$111,0),2),"Blank")</f>
        <v>Expense</v>
      </c>
    </row>
    <row r="73" spans="1:9" x14ac:dyDescent="0.2">
      <c r="A73" s="28">
        <f>MONTH(B73)</f>
        <v>12</v>
      </c>
      <c r="B73" s="3">
        <v>45261</v>
      </c>
      <c r="C73" s="3" t="s">
        <v>243</v>
      </c>
      <c r="D73" t="s">
        <v>268</v>
      </c>
      <c r="E73" s="159">
        <f>(40000*0.08/12)*-1</f>
        <v>-266.66666666666669</v>
      </c>
      <c r="F73" t="s">
        <v>75</v>
      </c>
      <c r="G73" s="160" t="s">
        <v>236</v>
      </c>
      <c r="I73" s="28" t="str">
        <f>IFERROR(INDEX(Categorization!$D$2:$E$111,MATCH(Table1[[#This Row],[Category]],Categorization!$D$2:$D$111,0),2),"Blank")</f>
        <v>Expense</v>
      </c>
    </row>
    <row r="74" spans="1:9" x14ac:dyDescent="0.2">
      <c r="A74" s="28">
        <f>MONTH(B74)</f>
        <v>1</v>
      </c>
      <c r="B74" s="3">
        <v>44927</v>
      </c>
      <c r="C74" s="3" t="s">
        <v>243</v>
      </c>
      <c r="D74" t="s">
        <v>127</v>
      </c>
      <c r="E74" s="159">
        <v>-42.5</v>
      </c>
      <c r="F74" t="s">
        <v>75</v>
      </c>
      <c r="G74" s="160" t="s">
        <v>236</v>
      </c>
      <c r="I74" s="28" t="str">
        <f>IFERROR(INDEX(Categorization!$D$2:$E$111,MATCH(Table1[[#This Row],[Category]],Categorization!$D$2:$D$111,0),2),"Blank")</f>
        <v>Expense</v>
      </c>
    </row>
    <row r="75" spans="1:9" x14ac:dyDescent="0.2">
      <c r="A75" s="28">
        <f>MONTH(B75)</f>
        <v>2</v>
      </c>
      <c r="B75" s="3">
        <v>44958</v>
      </c>
      <c r="C75" s="3" t="s">
        <v>243</v>
      </c>
      <c r="D75" t="s">
        <v>127</v>
      </c>
      <c r="E75" s="159">
        <v>-42.5</v>
      </c>
      <c r="F75" t="s">
        <v>75</v>
      </c>
      <c r="G75" s="160" t="s">
        <v>236</v>
      </c>
      <c r="I75" s="28" t="str">
        <f>IFERROR(INDEX(Categorization!$D$2:$E$111,MATCH(Table1[[#This Row],[Category]],Categorization!$D$2:$D$111,0),2),"Blank")</f>
        <v>Expense</v>
      </c>
    </row>
    <row r="76" spans="1:9" x14ac:dyDescent="0.2">
      <c r="A76" s="28">
        <f>MONTH(B76)</f>
        <v>3</v>
      </c>
      <c r="B76" s="3">
        <v>44986</v>
      </c>
      <c r="C76" s="3" t="s">
        <v>243</v>
      </c>
      <c r="D76" t="s">
        <v>127</v>
      </c>
      <c r="E76" s="159">
        <v>-42.5</v>
      </c>
      <c r="F76" t="s">
        <v>75</v>
      </c>
      <c r="G76" s="160" t="s">
        <v>236</v>
      </c>
      <c r="I76" s="28" t="str">
        <f>IFERROR(INDEX(Categorization!$D$2:$E$111,MATCH(Table1[[#This Row],[Category]],Categorization!$D$2:$D$111,0),2),"Blank")</f>
        <v>Expense</v>
      </c>
    </row>
    <row r="77" spans="1:9" x14ac:dyDescent="0.2">
      <c r="A77" s="28">
        <f>MONTH(B77)</f>
        <v>4</v>
      </c>
      <c r="B77" s="3">
        <v>45017</v>
      </c>
      <c r="C77" s="3" t="s">
        <v>243</v>
      </c>
      <c r="D77" t="s">
        <v>127</v>
      </c>
      <c r="E77" s="159">
        <v>-42.5</v>
      </c>
      <c r="F77" t="s">
        <v>75</v>
      </c>
      <c r="G77" s="160" t="s">
        <v>236</v>
      </c>
      <c r="I77" s="28" t="str">
        <f>IFERROR(INDEX(Categorization!$D$2:$E$111,MATCH(Table1[[#This Row],[Category]],Categorization!$D$2:$D$111,0),2),"Blank")</f>
        <v>Expense</v>
      </c>
    </row>
    <row r="78" spans="1:9" x14ac:dyDescent="0.2">
      <c r="A78" s="28">
        <f>MONTH(B78)</f>
        <v>5</v>
      </c>
      <c r="B78" s="3">
        <v>45047</v>
      </c>
      <c r="C78" s="3" t="s">
        <v>243</v>
      </c>
      <c r="D78" t="s">
        <v>127</v>
      </c>
      <c r="E78" s="159">
        <v>-42.5</v>
      </c>
      <c r="F78" t="s">
        <v>75</v>
      </c>
      <c r="G78" s="160" t="s">
        <v>236</v>
      </c>
      <c r="I78" s="28" t="str">
        <f>IFERROR(INDEX(Categorization!$D$2:$E$111,MATCH(Table1[[#This Row],[Category]],Categorization!$D$2:$D$111,0),2),"Blank")</f>
        <v>Expense</v>
      </c>
    </row>
    <row r="79" spans="1:9" x14ac:dyDescent="0.2">
      <c r="A79" s="28">
        <f>MONTH(B79)</f>
        <v>6</v>
      </c>
      <c r="B79" s="3">
        <v>45078</v>
      </c>
      <c r="C79" s="3" t="s">
        <v>243</v>
      </c>
      <c r="D79" t="s">
        <v>127</v>
      </c>
      <c r="E79" s="159">
        <v>-42.5</v>
      </c>
      <c r="F79" t="s">
        <v>75</v>
      </c>
      <c r="G79" s="160" t="s">
        <v>236</v>
      </c>
      <c r="I79" s="28" t="str">
        <f>IFERROR(INDEX(Categorization!$D$2:$E$111,MATCH(Table1[[#This Row],[Category]],Categorization!$D$2:$D$111,0),2),"Blank")</f>
        <v>Expense</v>
      </c>
    </row>
    <row r="80" spans="1:9" x14ac:dyDescent="0.2">
      <c r="A80" s="28">
        <f>MONTH(B80)</f>
        <v>7</v>
      </c>
      <c r="B80" s="3">
        <v>45108</v>
      </c>
      <c r="C80" s="3" t="s">
        <v>243</v>
      </c>
      <c r="D80" t="s">
        <v>127</v>
      </c>
      <c r="E80" s="159">
        <v>-42.5</v>
      </c>
      <c r="F80" t="s">
        <v>75</v>
      </c>
      <c r="G80" s="160" t="s">
        <v>236</v>
      </c>
      <c r="I80" s="28" t="str">
        <f>IFERROR(INDEX(Categorization!$D$2:$E$111,MATCH(Table1[[#This Row],[Category]],Categorization!$D$2:$D$111,0),2),"Blank")</f>
        <v>Expense</v>
      </c>
    </row>
    <row r="81" spans="1:9" x14ac:dyDescent="0.2">
      <c r="A81" s="28">
        <f>MONTH(B81)</f>
        <v>8</v>
      </c>
      <c r="B81" s="3">
        <v>45139</v>
      </c>
      <c r="C81" s="3" t="s">
        <v>243</v>
      </c>
      <c r="D81" t="s">
        <v>127</v>
      </c>
      <c r="E81" s="159">
        <v>-42.5</v>
      </c>
      <c r="F81" t="s">
        <v>75</v>
      </c>
      <c r="G81" s="160" t="s">
        <v>236</v>
      </c>
      <c r="I81" s="28" t="str">
        <f>IFERROR(INDEX(Categorization!$D$2:$E$111,MATCH(Table1[[#This Row],[Category]],Categorization!$D$2:$D$111,0),2),"Blank")</f>
        <v>Expense</v>
      </c>
    </row>
    <row r="82" spans="1:9" x14ac:dyDescent="0.2">
      <c r="A82" s="28">
        <f>MONTH(B82)</f>
        <v>9</v>
      </c>
      <c r="B82" s="3">
        <v>45170</v>
      </c>
      <c r="C82" s="3" t="s">
        <v>243</v>
      </c>
      <c r="D82" t="s">
        <v>127</v>
      </c>
      <c r="E82" s="159">
        <v>-42.5</v>
      </c>
      <c r="F82" t="s">
        <v>75</v>
      </c>
      <c r="G82" s="160" t="s">
        <v>236</v>
      </c>
      <c r="I82" s="28" t="str">
        <f>IFERROR(INDEX(Categorization!$D$2:$E$111,MATCH(Table1[[#This Row],[Category]],Categorization!$D$2:$D$111,0),2),"Blank")</f>
        <v>Expense</v>
      </c>
    </row>
    <row r="83" spans="1:9" x14ac:dyDescent="0.2">
      <c r="A83" s="28">
        <f>MONTH(B83)</f>
        <v>10</v>
      </c>
      <c r="B83" s="3">
        <v>45200</v>
      </c>
      <c r="C83" s="3" t="s">
        <v>243</v>
      </c>
      <c r="D83" t="s">
        <v>127</v>
      </c>
      <c r="E83" s="159">
        <v>-42.5</v>
      </c>
      <c r="F83" t="s">
        <v>75</v>
      </c>
      <c r="G83" s="160" t="s">
        <v>236</v>
      </c>
      <c r="I83" s="28" t="str">
        <f>IFERROR(INDEX(Categorization!$D$2:$E$111,MATCH(Table1[[#This Row],[Category]],Categorization!$D$2:$D$111,0),2),"Blank")</f>
        <v>Expense</v>
      </c>
    </row>
    <row r="84" spans="1:9" x14ac:dyDescent="0.2">
      <c r="A84" s="28">
        <f>MONTH(B84)</f>
        <v>11</v>
      </c>
      <c r="B84" s="3">
        <v>45231</v>
      </c>
      <c r="C84" s="3" t="s">
        <v>243</v>
      </c>
      <c r="D84" t="s">
        <v>127</v>
      </c>
      <c r="E84" s="159">
        <v>-42.5</v>
      </c>
      <c r="F84" t="s">
        <v>75</v>
      </c>
      <c r="G84" s="160" t="s">
        <v>236</v>
      </c>
      <c r="I84" s="28" t="str">
        <f>IFERROR(INDEX(Categorization!$D$2:$E$111,MATCH(Table1[[#This Row],[Category]],Categorization!$D$2:$D$111,0),2),"Blank")</f>
        <v>Expense</v>
      </c>
    </row>
    <row r="85" spans="1:9" x14ac:dyDescent="0.2">
      <c r="A85" s="28">
        <f>MONTH(B85)</f>
        <v>12</v>
      </c>
      <c r="B85" s="3">
        <v>45261</v>
      </c>
      <c r="C85" s="3" t="s">
        <v>243</v>
      </c>
      <c r="D85" t="s">
        <v>127</v>
      </c>
      <c r="E85" s="159">
        <v>-42.5</v>
      </c>
      <c r="F85" t="s">
        <v>75</v>
      </c>
      <c r="G85" s="160" t="s">
        <v>236</v>
      </c>
      <c r="I85" s="28" t="str">
        <f>IFERROR(INDEX(Categorization!$D$2:$E$111,MATCH(Table1[[#This Row],[Category]],Categorization!$D$2:$D$111,0),2),"Blank")</f>
        <v>Expense</v>
      </c>
    </row>
    <row r="86" spans="1:9" x14ac:dyDescent="0.2">
      <c r="A86" s="28">
        <f>MONTH(B86)</f>
        <v>5</v>
      </c>
      <c r="B86" s="3">
        <v>45051</v>
      </c>
      <c r="C86" s="3" t="s">
        <v>243</v>
      </c>
      <c r="D86" t="s">
        <v>128</v>
      </c>
      <c r="E86" s="159">
        <v>-82.5</v>
      </c>
      <c r="F86" t="s">
        <v>64</v>
      </c>
      <c r="H86" t="s">
        <v>229</v>
      </c>
      <c r="I86" s="28" t="str">
        <f>IFERROR(INDEX(Categorization!$D$2:$E$111,MATCH(Table1[[#This Row],[Category]],Categorization!$D$2:$D$111,0),2),"Blank")</f>
        <v>Expense</v>
      </c>
    </row>
    <row r="87" spans="1:9" x14ac:dyDescent="0.2">
      <c r="A87" s="28">
        <f>MONTH(B87)</f>
        <v>5</v>
      </c>
      <c r="B87" s="3">
        <v>45058</v>
      </c>
      <c r="C87" s="3" t="s">
        <v>243</v>
      </c>
      <c r="D87" t="s">
        <v>128</v>
      </c>
      <c r="E87" s="159">
        <v>-67.5</v>
      </c>
      <c r="F87" t="s">
        <v>64</v>
      </c>
      <c r="H87" t="s">
        <v>229</v>
      </c>
      <c r="I87" s="28" t="str">
        <f>IFERROR(INDEX(Categorization!$D$2:$E$111,MATCH(Table1[[#This Row],[Category]],Categorization!$D$2:$D$111,0),2),"Blank")</f>
        <v>Expense</v>
      </c>
    </row>
    <row r="88" spans="1:9" x14ac:dyDescent="0.2">
      <c r="A88" s="28">
        <f>MONTH(B88)</f>
        <v>5</v>
      </c>
      <c r="B88" s="3">
        <v>45060</v>
      </c>
      <c r="C88" s="3" t="s">
        <v>243</v>
      </c>
      <c r="D88" t="s">
        <v>128</v>
      </c>
      <c r="E88" s="159">
        <v>-45</v>
      </c>
      <c r="F88" t="s">
        <v>64</v>
      </c>
      <c r="H88" t="s">
        <v>229</v>
      </c>
      <c r="I88" s="28" t="str">
        <f>IFERROR(INDEX(Categorization!$D$2:$E$111,MATCH(Table1[[#This Row],[Category]],Categorization!$D$2:$D$111,0),2),"Blank")</f>
        <v>Expense</v>
      </c>
    </row>
    <row r="89" spans="1:9" x14ac:dyDescent="0.2">
      <c r="A89" s="28">
        <f>MONTH(B89)</f>
        <v>5</v>
      </c>
      <c r="B89" s="3">
        <v>45066</v>
      </c>
      <c r="C89" s="3" t="s">
        <v>243</v>
      </c>
      <c r="D89" t="s">
        <v>128</v>
      </c>
      <c r="E89" s="159">
        <v>-45</v>
      </c>
      <c r="F89" t="s">
        <v>64</v>
      </c>
      <c r="H89" t="s">
        <v>229</v>
      </c>
      <c r="I89" s="28" t="str">
        <f>IFERROR(INDEX(Categorization!$D$2:$E$111,MATCH(Table1[[#This Row],[Category]],Categorization!$D$2:$D$111,0),2),"Blank")</f>
        <v>Expense</v>
      </c>
    </row>
    <row r="90" spans="1:9" x14ac:dyDescent="0.2">
      <c r="A90" s="28">
        <f>MONTH(B90)</f>
        <v>6</v>
      </c>
      <c r="B90" s="3">
        <v>45095</v>
      </c>
      <c r="C90" s="3" t="s">
        <v>243</v>
      </c>
      <c r="D90" t="s">
        <v>131</v>
      </c>
      <c r="E90" s="159">
        <v>-555</v>
      </c>
      <c r="F90" t="s">
        <v>64</v>
      </c>
      <c r="H90" t="s">
        <v>229</v>
      </c>
      <c r="I90" s="28" t="str">
        <f>IFERROR(INDEX(Categorization!$D$2:$E$111,MATCH(Table1[[#This Row],[Category]],Categorization!$D$2:$D$111,0),2),"Blank")</f>
        <v>Expense</v>
      </c>
    </row>
    <row r="91" spans="1:9" x14ac:dyDescent="0.2">
      <c r="A91" s="28">
        <f>MONTH(B91)</f>
        <v>6</v>
      </c>
      <c r="B91" s="3">
        <v>45102</v>
      </c>
      <c r="C91" s="3" t="s">
        <v>243</v>
      </c>
      <c r="D91" t="s">
        <v>131</v>
      </c>
      <c r="E91" s="159">
        <v>-457.5</v>
      </c>
      <c r="F91" t="s">
        <v>64</v>
      </c>
      <c r="H91" t="s">
        <v>229</v>
      </c>
      <c r="I91" s="28" t="str">
        <f>IFERROR(INDEX(Categorization!$D$2:$E$111,MATCH(Table1[[#This Row],[Category]],Categorization!$D$2:$D$111,0),2),"Blank")</f>
        <v>Expense</v>
      </c>
    </row>
    <row r="92" spans="1:9" x14ac:dyDescent="0.2">
      <c r="A92" s="28">
        <f>MONTH(B92)</f>
        <v>7</v>
      </c>
      <c r="B92" s="3">
        <v>45130</v>
      </c>
      <c r="C92" s="3" t="s">
        <v>243</v>
      </c>
      <c r="D92" t="s">
        <v>131</v>
      </c>
      <c r="E92" s="159">
        <v>-275</v>
      </c>
      <c r="F92" t="s">
        <v>64</v>
      </c>
      <c r="H92" t="s">
        <v>229</v>
      </c>
      <c r="I92" s="28" t="str">
        <f>IFERROR(INDEX(Categorization!$D$2:$E$111,MATCH(Table1[[#This Row],[Category]],Categorization!$D$2:$D$111,0),2),"Blank")</f>
        <v>Expense</v>
      </c>
    </row>
    <row r="93" spans="1:9" x14ac:dyDescent="0.2">
      <c r="A93" s="28">
        <f>MONTH(B93)</f>
        <v>7</v>
      </c>
      <c r="B93" s="3">
        <v>45137</v>
      </c>
      <c r="C93" s="3" t="s">
        <v>243</v>
      </c>
      <c r="D93" t="s">
        <v>131</v>
      </c>
      <c r="E93" s="159">
        <v>-565</v>
      </c>
      <c r="F93" t="s">
        <v>64</v>
      </c>
      <c r="H93" t="s">
        <v>229</v>
      </c>
      <c r="I93" s="28" t="str">
        <f>IFERROR(INDEX(Categorization!$D$2:$E$111,MATCH(Table1[[#This Row],[Category]],Categorization!$D$2:$D$111,0),2),"Blank")</f>
        <v>Expense</v>
      </c>
    </row>
    <row r="94" spans="1:9" x14ac:dyDescent="0.2">
      <c r="A94" s="28">
        <f>MONTH(B94)</f>
        <v>8</v>
      </c>
      <c r="B94" s="3">
        <v>45151</v>
      </c>
      <c r="C94" s="3" t="s">
        <v>243</v>
      </c>
      <c r="D94" t="s">
        <v>131</v>
      </c>
      <c r="E94" s="159">
        <v>-330</v>
      </c>
      <c r="F94" t="s">
        <v>64</v>
      </c>
      <c r="H94" t="s">
        <v>229</v>
      </c>
      <c r="I94" s="28" t="str">
        <f>IFERROR(INDEX(Categorization!$D$2:$E$111,MATCH(Table1[[#This Row],[Category]],Categorization!$D$2:$D$111,0),2),"Blank")</f>
        <v>Expense</v>
      </c>
    </row>
    <row r="95" spans="1:9" x14ac:dyDescent="0.2">
      <c r="A95" s="28">
        <f>MONTH(B95)</f>
        <v>9</v>
      </c>
      <c r="B95" s="3">
        <v>45177</v>
      </c>
      <c r="C95" s="3" t="s">
        <v>243</v>
      </c>
      <c r="D95" t="s">
        <v>131</v>
      </c>
      <c r="E95" s="159">
        <v>-97.5</v>
      </c>
      <c r="F95" t="s">
        <v>64</v>
      </c>
      <c r="H95" t="s">
        <v>229</v>
      </c>
      <c r="I95" s="28" t="str">
        <f>IFERROR(INDEX(Categorization!$D$2:$E$111,MATCH(Table1[[#This Row],[Category]],Categorization!$D$2:$D$111,0),2),"Blank")</f>
        <v>Expense</v>
      </c>
    </row>
    <row r="96" spans="1:9" x14ac:dyDescent="0.2">
      <c r="A96" s="28">
        <f>MONTH(B96)</f>
        <v>9</v>
      </c>
      <c r="B96" s="3">
        <v>45186</v>
      </c>
      <c r="C96" s="3" t="s">
        <v>243</v>
      </c>
      <c r="D96" t="s">
        <v>131</v>
      </c>
      <c r="E96" s="159">
        <v>-400</v>
      </c>
      <c r="F96" t="s">
        <v>64</v>
      </c>
      <c r="H96" t="s">
        <v>229</v>
      </c>
      <c r="I96" s="28" t="str">
        <f>IFERROR(INDEX(Categorization!$D$2:$E$111,MATCH(Table1[[#This Row],[Category]],Categorization!$D$2:$D$111,0),2),"Blank")</f>
        <v>Expense</v>
      </c>
    </row>
    <row r="97" spans="1:9" x14ac:dyDescent="0.2">
      <c r="A97" s="28">
        <f>MONTH(B97)</f>
        <v>9</v>
      </c>
      <c r="B97" s="3">
        <v>45187</v>
      </c>
      <c r="C97" s="3" t="s">
        <v>243</v>
      </c>
      <c r="D97" t="s">
        <v>131</v>
      </c>
      <c r="E97" s="159">
        <v>-125</v>
      </c>
      <c r="F97" t="s">
        <v>64</v>
      </c>
      <c r="H97" t="s">
        <v>229</v>
      </c>
      <c r="I97" s="28" t="str">
        <f>IFERROR(INDEX(Categorization!$D$2:$E$111,MATCH(Table1[[#This Row],[Category]],Categorization!$D$2:$D$111,0),2),"Blank")</f>
        <v>Expense</v>
      </c>
    </row>
    <row r="98" spans="1:9" x14ac:dyDescent="0.2">
      <c r="A98" s="28">
        <f>MONTH(B98)</f>
        <v>9</v>
      </c>
      <c r="B98" s="3">
        <v>45193</v>
      </c>
      <c r="C98" s="3" t="s">
        <v>243</v>
      </c>
      <c r="D98" t="s">
        <v>131</v>
      </c>
      <c r="E98" s="159">
        <v>-100</v>
      </c>
      <c r="F98" t="s">
        <v>64</v>
      </c>
      <c r="H98" t="s">
        <v>229</v>
      </c>
      <c r="I98" s="28" t="str">
        <f>IFERROR(INDEX(Categorization!$D$2:$E$111,MATCH(Table1[[#This Row],[Category]],Categorization!$D$2:$D$111,0),2),"Blank")</f>
        <v>Expense</v>
      </c>
    </row>
    <row r="99" spans="1:9" x14ac:dyDescent="0.2">
      <c r="A99" s="28">
        <f>MONTH(B99)</f>
        <v>11</v>
      </c>
      <c r="B99" s="3">
        <v>45256</v>
      </c>
      <c r="C99" s="3" t="s">
        <v>243</v>
      </c>
      <c r="D99" t="s">
        <v>131</v>
      </c>
      <c r="E99" s="159">
        <v>-1800</v>
      </c>
      <c r="F99" t="s">
        <v>64</v>
      </c>
      <c r="H99" t="s">
        <v>229</v>
      </c>
      <c r="I99" s="28" t="str">
        <f>IFERROR(INDEX(Categorization!$D$2:$E$111,MATCH(Table1[[#This Row],[Category]],Categorization!$D$2:$D$111,0),2),"Blank")</f>
        <v>Expense</v>
      </c>
    </row>
    <row r="100" spans="1:9" x14ac:dyDescent="0.2">
      <c r="A100" s="28">
        <f>MONTH(B100)</f>
        <v>12</v>
      </c>
      <c r="B100" s="3">
        <v>45278</v>
      </c>
      <c r="C100" s="3" t="s">
        <v>243</v>
      </c>
      <c r="D100" t="s">
        <v>131</v>
      </c>
      <c r="E100" s="159">
        <v>-250</v>
      </c>
      <c r="F100" t="s">
        <v>64</v>
      </c>
      <c r="H100" t="s">
        <v>229</v>
      </c>
      <c r="I100" s="28" t="str">
        <f>IFERROR(INDEX(Categorization!$D$2:$E$111,MATCH(Table1[[#This Row],[Category]],Categorization!$D$2:$D$111,0),2),"Blank")</f>
        <v>Expense</v>
      </c>
    </row>
    <row r="101" spans="1:9" x14ac:dyDescent="0.2">
      <c r="A101" s="28">
        <f>MONTH(B101)</f>
        <v>6</v>
      </c>
      <c r="B101" s="3">
        <v>45104</v>
      </c>
      <c r="C101" s="3" t="s">
        <v>243</v>
      </c>
      <c r="D101" t="s">
        <v>135</v>
      </c>
      <c r="E101" s="159">
        <v>-101.25</v>
      </c>
      <c r="F101" t="s">
        <v>64</v>
      </c>
      <c r="H101" t="s">
        <v>229</v>
      </c>
      <c r="I101" s="28" t="str">
        <f>IFERROR(INDEX(Categorization!$D$2:$E$111,MATCH(Table1[[#This Row],[Category]],Categorization!$D$2:$D$111,0),2),"Blank")</f>
        <v>Expense</v>
      </c>
    </row>
    <row r="102" spans="1:9" x14ac:dyDescent="0.2">
      <c r="A102" s="28">
        <f>MONTH(B102)</f>
        <v>7</v>
      </c>
      <c r="B102" s="3">
        <v>45118</v>
      </c>
      <c r="C102" s="3" t="s">
        <v>243</v>
      </c>
      <c r="D102" t="s">
        <v>135</v>
      </c>
      <c r="E102" s="159">
        <v>-127.5</v>
      </c>
      <c r="F102" t="s">
        <v>64</v>
      </c>
      <c r="H102" t="s">
        <v>229</v>
      </c>
      <c r="I102" s="28" t="str">
        <f>IFERROR(INDEX(Categorization!$D$2:$E$111,MATCH(Table1[[#This Row],[Category]],Categorization!$D$2:$D$111,0),2),"Blank")</f>
        <v>Expense</v>
      </c>
    </row>
    <row r="103" spans="1:9" x14ac:dyDescent="0.2">
      <c r="A103" s="28">
        <f>MONTH(B103)</f>
        <v>7</v>
      </c>
      <c r="B103" s="3">
        <v>45131</v>
      </c>
      <c r="C103" s="3" t="s">
        <v>243</v>
      </c>
      <c r="D103" t="s">
        <v>135</v>
      </c>
      <c r="E103" s="159">
        <v>-101</v>
      </c>
      <c r="F103" t="s">
        <v>64</v>
      </c>
      <c r="H103" t="s">
        <v>229</v>
      </c>
      <c r="I103" s="28" t="str">
        <f>IFERROR(INDEX(Categorization!$D$2:$E$111,MATCH(Table1[[#This Row],[Category]],Categorization!$D$2:$D$111,0),2),"Blank")</f>
        <v>Expense</v>
      </c>
    </row>
    <row r="104" spans="1:9" x14ac:dyDescent="0.2">
      <c r="A104" s="28">
        <f>MONTH(B104)</f>
        <v>8</v>
      </c>
      <c r="B104" s="3">
        <v>45139</v>
      </c>
      <c r="C104" s="3" t="s">
        <v>243</v>
      </c>
      <c r="D104" t="s">
        <v>135</v>
      </c>
      <c r="E104" s="159">
        <v>-109</v>
      </c>
      <c r="F104" t="s">
        <v>64</v>
      </c>
      <c r="H104" t="s">
        <v>229</v>
      </c>
      <c r="I104" s="28" t="str">
        <f>IFERROR(INDEX(Categorization!$D$2:$E$111,MATCH(Table1[[#This Row],[Category]],Categorization!$D$2:$D$111,0),2),"Blank")</f>
        <v>Expense</v>
      </c>
    </row>
    <row r="105" spans="1:9" x14ac:dyDescent="0.2">
      <c r="A105" s="28">
        <f>MONTH(B105)</f>
        <v>8</v>
      </c>
      <c r="B105" s="3">
        <v>45146</v>
      </c>
      <c r="C105" s="3" t="s">
        <v>243</v>
      </c>
      <c r="D105" t="s">
        <v>135</v>
      </c>
      <c r="E105" s="159">
        <v>-90</v>
      </c>
      <c r="F105" t="s">
        <v>64</v>
      </c>
      <c r="H105" t="s">
        <v>229</v>
      </c>
      <c r="I105" s="28" t="str">
        <f>IFERROR(INDEX(Categorization!$D$2:$E$111,MATCH(Table1[[#This Row],[Category]],Categorization!$D$2:$D$111,0),2),"Blank")</f>
        <v>Expense</v>
      </c>
    </row>
    <row r="106" spans="1:9" x14ac:dyDescent="0.2">
      <c r="A106" s="28">
        <f>MONTH(B106)</f>
        <v>8</v>
      </c>
      <c r="B106" s="3">
        <v>45153</v>
      </c>
      <c r="C106" s="3" t="s">
        <v>243</v>
      </c>
      <c r="D106" t="s">
        <v>135</v>
      </c>
      <c r="E106" s="159">
        <v>-86.25</v>
      </c>
      <c r="F106" t="s">
        <v>64</v>
      </c>
      <c r="H106" t="s">
        <v>229</v>
      </c>
      <c r="I106" s="28" t="str">
        <f>IFERROR(INDEX(Categorization!$D$2:$E$111,MATCH(Table1[[#This Row],[Category]],Categorization!$D$2:$D$111,0),2),"Blank")</f>
        <v>Expense</v>
      </c>
    </row>
    <row r="107" spans="1:9" x14ac:dyDescent="0.2">
      <c r="A107" s="28">
        <f>MONTH(B107)</f>
        <v>7</v>
      </c>
      <c r="B107" s="3">
        <v>45118</v>
      </c>
      <c r="C107" s="3" t="s">
        <v>243</v>
      </c>
      <c r="D107" t="s">
        <v>137</v>
      </c>
      <c r="E107" s="159">
        <v>-90</v>
      </c>
      <c r="F107" t="s">
        <v>64</v>
      </c>
      <c r="H107" t="s">
        <v>229</v>
      </c>
      <c r="I107" s="28" t="str">
        <f>IFERROR(INDEX(Categorization!$D$2:$E$111,MATCH(Table1[[#This Row],[Category]],Categorization!$D$2:$D$111,0),2),"Blank")</f>
        <v>Expense</v>
      </c>
    </row>
    <row r="108" spans="1:9" x14ac:dyDescent="0.2">
      <c r="A108" s="28">
        <f>MONTH(B108)</f>
        <v>7</v>
      </c>
      <c r="B108" s="3">
        <v>45126</v>
      </c>
      <c r="C108" s="3" t="s">
        <v>243</v>
      </c>
      <c r="D108" t="s">
        <v>137</v>
      </c>
      <c r="E108" s="159">
        <v>-90</v>
      </c>
      <c r="F108" t="s">
        <v>64</v>
      </c>
      <c r="H108" t="s">
        <v>229</v>
      </c>
      <c r="I108" s="28" t="str">
        <f>IFERROR(INDEX(Categorization!$D$2:$E$111,MATCH(Table1[[#This Row],[Category]],Categorization!$D$2:$D$111,0),2),"Blank")</f>
        <v>Expense</v>
      </c>
    </row>
    <row r="109" spans="1:9" x14ac:dyDescent="0.2">
      <c r="A109" s="28">
        <f>MONTH(B109)</f>
        <v>8</v>
      </c>
      <c r="B109" s="3">
        <v>45139</v>
      </c>
      <c r="C109" s="3" t="s">
        <v>243</v>
      </c>
      <c r="D109" t="s">
        <v>137</v>
      </c>
      <c r="E109" s="159">
        <v>-97.5</v>
      </c>
      <c r="F109" t="s">
        <v>64</v>
      </c>
      <c r="H109" t="s">
        <v>229</v>
      </c>
      <c r="I109" s="28" t="str">
        <f>IFERROR(INDEX(Categorization!$D$2:$E$111,MATCH(Table1[[#This Row],[Category]],Categorization!$D$2:$D$111,0),2),"Blank")</f>
        <v>Expense</v>
      </c>
    </row>
    <row r="110" spans="1:9" x14ac:dyDescent="0.2">
      <c r="A110" s="28">
        <f>MONTH(B110)</f>
        <v>8</v>
      </c>
      <c r="B110" s="3">
        <v>45144</v>
      </c>
      <c r="C110" s="3" t="s">
        <v>243</v>
      </c>
      <c r="D110" t="s">
        <v>137</v>
      </c>
      <c r="E110" s="159">
        <v>-157</v>
      </c>
      <c r="F110" t="s">
        <v>64</v>
      </c>
      <c r="H110" t="s">
        <v>229</v>
      </c>
      <c r="I110" s="28" t="str">
        <f>IFERROR(INDEX(Categorization!$D$2:$E$111,MATCH(Table1[[#This Row],[Category]],Categorization!$D$2:$D$111,0),2),"Blank")</f>
        <v>Expense</v>
      </c>
    </row>
    <row r="111" spans="1:9" x14ac:dyDescent="0.2">
      <c r="A111" s="28">
        <f>MONTH(B111)</f>
        <v>8</v>
      </c>
      <c r="B111" s="3">
        <v>45145</v>
      </c>
      <c r="C111" s="3" t="s">
        <v>243</v>
      </c>
      <c r="D111" t="s">
        <v>137</v>
      </c>
      <c r="E111" s="159">
        <v>-120</v>
      </c>
      <c r="F111" t="s">
        <v>64</v>
      </c>
      <c r="H111" t="s">
        <v>229</v>
      </c>
      <c r="I111" s="28" t="str">
        <f>IFERROR(INDEX(Categorization!$D$2:$E$111,MATCH(Table1[[#This Row],[Category]],Categorization!$D$2:$D$111,0),2),"Blank")</f>
        <v>Expense</v>
      </c>
    </row>
    <row r="112" spans="1:9" x14ac:dyDescent="0.2">
      <c r="A112" s="28">
        <f>MONTH(B112)</f>
        <v>8</v>
      </c>
      <c r="B112" s="3">
        <v>45154</v>
      </c>
      <c r="C112" s="3" t="s">
        <v>243</v>
      </c>
      <c r="D112" t="s">
        <v>137</v>
      </c>
      <c r="E112" s="159">
        <v>-105</v>
      </c>
      <c r="F112" t="s">
        <v>64</v>
      </c>
      <c r="H112" t="s">
        <v>229</v>
      </c>
      <c r="I112" s="28" t="str">
        <f>IFERROR(INDEX(Categorization!$D$2:$E$111,MATCH(Table1[[#This Row],[Category]],Categorization!$D$2:$D$111,0),2),"Blank")</f>
        <v>Expense</v>
      </c>
    </row>
    <row r="113" spans="1:9" x14ac:dyDescent="0.2">
      <c r="A113" s="28">
        <f>MONTH(B113)</f>
        <v>1</v>
      </c>
      <c r="B113" s="3">
        <v>44951</v>
      </c>
      <c r="C113" s="3" t="s">
        <v>243</v>
      </c>
      <c r="D113" t="s">
        <v>139</v>
      </c>
      <c r="E113" s="159">
        <v>-140</v>
      </c>
      <c r="F113" t="s">
        <v>64</v>
      </c>
      <c r="H113" t="s">
        <v>229</v>
      </c>
      <c r="I113" s="28" t="str">
        <f>IFERROR(INDEX(Categorization!$D$2:$E$111,MATCH(Table1[[#This Row],[Category]],Categorization!$D$2:$D$111,0),2),"Blank")</f>
        <v>Expense</v>
      </c>
    </row>
    <row r="114" spans="1:9" x14ac:dyDescent="0.2">
      <c r="A114" s="28">
        <f>MONTH(B114)</f>
        <v>2</v>
      </c>
      <c r="B114" s="3">
        <v>44958</v>
      </c>
      <c r="C114" s="3" t="s">
        <v>243</v>
      </c>
      <c r="D114" t="s">
        <v>139</v>
      </c>
      <c r="E114" s="159">
        <v>-80</v>
      </c>
      <c r="F114" t="s">
        <v>64</v>
      </c>
      <c r="H114" t="s">
        <v>229</v>
      </c>
      <c r="I114" s="28" t="str">
        <f>IFERROR(INDEX(Categorization!$D$2:$E$111,MATCH(Table1[[#This Row],[Category]],Categorization!$D$2:$D$111,0),2),"Blank")</f>
        <v>Expense</v>
      </c>
    </row>
    <row r="115" spans="1:9" x14ac:dyDescent="0.2">
      <c r="A115" s="28">
        <f>MONTH(B115)</f>
        <v>3</v>
      </c>
      <c r="B115" s="3">
        <v>44999</v>
      </c>
      <c r="C115" s="3" t="s">
        <v>243</v>
      </c>
      <c r="D115" t="s">
        <v>139</v>
      </c>
      <c r="E115" s="159">
        <v>-300</v>
      </c>
      <c r="F115" t="s">
        <v>64</v>
      </c>
      <c r="H115" t="s">
        <v>229</v>
      </c>
      <c r="I115" s="28" t="str">
        <f>IFERROR(INDEX(Categorization!$D$2:$E$111,MATCH(Table1[[#This Row],[Category]],Categorization!$D$2:$D$111,0),2),"Blank")</f>
        <v>Expense</v>
      </c>
    </row>
    <row r="116" spans="1:9" x14ac:dyDescent="0.2">
      <c r="A116" s="28">
        <f>MONTH(B116)</f>
        <v>3</v>
      </c>
      <c r="B116" s="3">
        <v>45011</v>
      </c>
      <c r="C116" s="3" t="s">
        <v>243</v>
      </c>
      <c r="D116" t="s">
        <v>139</v>
      </c>
      <c r="E116" s="159">
        <v>-160</v>
      </c>
      <c r="F116" t="s">
        <v>64</v>
      </c>
      <c r="H116" t="s">
        <v>229</v>
      </c>
      <c r="I116" s="28" t="str">
        <f>IFERROR(INDEX(Categorization!$D$2:$E$111,MATCH(Table1[[#This Row],[Category]],Categorization!$D$2:$D$111,0),2),"Blank")</f>
        <v>Expense</v>
      </c>
    </row>
    <row r="117" spans="1:9" x14ac:dyDescent="0.2">
      <c r="A117" s="28">
        <f>MONTH(B117)</f>
        <v>2</v>
      </c>
      <c r="B117" s="3">
        <v>44958</v>
      </c>
      <c r="C117" s="3" t="s">
        <v>243</v>
      </c>
      <c r="D117" t="s">
        <v>130</v>
      </c>
      <c r="E117" s="159">
        <v>-197</v>
      </c>
      <c r="F117" t="s">
        <v>64</v>
      </c>
      <c r="H117" t="s">
        <v>229</v>
      </c>
      <c r="I117" s="28" t="str">
        <f>IFERROR(INDEX(Categorization!$D$2:$E$111,MATCH(Table1[[#This Row],[Category]],Categorization!$D$2:$D$111,0),2),"Blank")</f>
        <v>Expense</v>
      </c>
    </row>
    <row r="118" spans="1:9" x14ac:dyDescent="0.2">
      <c r="A118" s="28">
        <f>MONTH(B118)</f>
        <v>2</v>
      </c>
      <c r="B118" s="3">
        <v>44973</v>
      </c>
      <c r="C118" s="3" t="s">
        <v>243</v>
      </c>
      <c r="D118" t="s">
        <v>130</v>
      </c>
      <c r="E118" s="159">
        <v>-145</v>
      </c>
      <c r="F118" t="s">
        <v>64</v>
      </c>
      <c r="H118" t="s">
        <v>229</v>
      </c>
      <c r="I118" s="28" t="str">
        <f>IFERROR(INDEX(Categorization!$D$2:$E$111,MATCH(Table1[[#This Row],[Category]],Categorization!$D$2:$D$111,0),2),"Blank")</f>
        <v>Expense</v>
      </c>
    </row>
    <row r="119" spans="1:9" x14ac:dyDescent="0.2">
      <c r="A119" s="28">
        <f>MONTH(B119)</f>
        <v>3</v>
      </c>
      <c r="B119" s="3">
        <v>44999</v>
      </c>
      <c r="C119" s="3" t="s">
        <v>243</v>
      </c>
      <c r="D119" t="s">
        <v>130</v>
      </c>
      <c r="E119" s="159">
        <v>-167</v>
      </c>
      <c r="F119" t="s">
        <v>64</v>
      </c>
      <c r="H119" t="s">
        <v>229</v>
      </c>
      <c r="I119" s="28" t="str">
        <f>IFERROR(INDEX(Categorization!$D$2:$E$111,MATCH(Table1[[#This Row],[Category]],Categorization!$D$2:$D$111,0),2),"Blank")</f>
        <v>Expense</v>
      </c>
    </row>
    <row r="120" spans="1:9" x14ac:dyDescent="0.2">
      <c r="A120" s="28">
        <f>MONTH(B120)</f>
        <v>3</v>
      </c>
      <c r="B120" s="3">
        <v>45006</v>
      </c>
      <c r="C120" s="3" t="s">
        <v>243</v>
      </c>
      <c r="D120" t="s">
        <v>130</v>
      </c>
      <c r="E120" s="159">
        <v>-71</v>
      </c>
      <c r="F120" t="s">
        <v>64</v>
      </c>
      <c r="H120" t="s">
        <v>229</v>
      </c>
      <c r="I120" s="28" t="str">
        <f>IFERROR(INDEX(Categorization!$D$2:$E$111,MATCH(Table1[[#This Row],[Category]],Categorization!$D$2:$D$111,0),2),"Blank")</f>
        <v>Expense</v>
      </c>
    </row>
    <row r="121" spans="1:9" x14ac:dyDescent="0.2">
      <c r="A121" s="28">
        <f>MONTH(B121)</f>
        <v>3</v>
      </c>
      <c r="B121" s="3">
        <v>45012</v>
      </c>
      <c r="C121" s="3" t="s">
        <v>243</v>
      </c>
      <c r="D121" t="s">
        <v>130</v>
      </c>
      <c r="E121" s="159">
        <v>-250</v>
      </c>
      <c r="F121" t="s">
        <v>64</v>
      </c>
      <c r="H121" t="s">
        <v>229</v>
      </c>
      <c r="I121" s="28" t="str">
        <f>IFERROR(INDEX(Categorization!$D$2:$E$111,MATCH(Table1[[#This Row],[Category]],Categorization!$D$2:$D$111,0),2),"Blank")</f>
        <v>Expense</v>
      </c>
    </row>
    <row r="122" spans="1:9" x14ac:dyDescent="0.2">
      <c r="A122" s="28">
        <f>MONTH(B122)</f>
        <v>4</v>
      </c>
      <c r="B122" s="3">
        <v>45020</v>
      </c>
      <c r="C122" s="3" t="s">
        <v>243</v>
      </c>
      <c r="D122" t="s">
        <v>130</v>
      </c>
      <c r="E122" s="159">
        <v>-72.5</v>
      </c>
      <c r="F122" t="s">
        <v>64</v>
      </c>
      <c r="H122" t="s">
        <v>229</v>
      </c>
      <c r="I122" s="28" t="str">
        <f>IFERROR(INDEX(Categorization!$D$2:$E$111,MATCH(Table1[[#This Row],[Category]],Categorization!$D$2:$D$111,0),2),"Blank")</f>
        <v>Expense</v>
      </c>
    </row>
    <row r="123" spans="1:9" x14ac:dyDescent="0.2">
      <c r="A123" s="28">
        <f>MONTH(B123)</f>
        <v>1</v>
      </c>
      <c r="B123" s="3">
        <v>44951</v>
      </c>
      <c r="C123" s="3" t="s">
        <v>243</v>
      </c>
      <c r="D123" t="s">
        <v>141</v>
      </c>
      <c r="E123" s="159">
        <v>-420</v>
      </c>
      <c r="F123" t="s">
        <v>64</v>
      </c>
      <c r="H123" t="s">
        <v>229</v>
      </c>
      <c r="I123" s="28" t="str">
        <f>IFERROR(INDEX(Categorization!$D$2:$E$111,MATCH(Table1[[#This Row],[Category]],Categorization!$D$2:$D$111,0),2),"Blank")</f>
        <v>Expense</v>
      </c>
    </row>
    <row r="124" spans="1:9" x14ac:dyDescent="0.2">
      <c r="A124" s="28">
        <f>MONTH(B124)</f>
        <v>2</v>
      </c>
      <c r="B124" s="3">
        <v>44966</v>
      </c>
      <c r="C124" s="3" t="s">
        <v>243</v>
      </c>
      <c r="D124" t="s">
        <v>138</v>
      </c>
      <c r="E124" s="159">
        <v>-170</v>
      </c>
      <c r="F124" t="s">
        <v>64</v>
      </c>
      <c r="H124" t="s">
        <v>229</v>
      </c>
      <c r="I124" s="28" t="str">
        <f>IFERROR(INDEX(Categorization!$D$2:$E$111,MATCH(Table1[[#This Row],[Category]],Categorization!$D$2:$D$111,0),2),"Blank")</f>
        <v>Expense</v>
      </c>
    </row>
    <row r="125" spans="1:9" x14ac:dyDescent="0.2">
      <c r="A125" s="28">
        <f>MONTH(B125)</f>
        <v>2</v>
      </c>
      <c r="B125" s="3">
        <v>44981</v>
      </c>
      <c r="C125" s="3" t="s">
        <v>243</v>
      </c>
      <c r="D125" t="s">
        <v>138</v>
      </c>
      <c r="E125" s="159">
        <v>-120</v>
      </c>
      <c r="F125" t="s">
        <v>64</v>
      </c>
      <c r="H125" t="s">
        <v>229</v>
      </c>
      <c r="I125" s="28" t="str">
        <f>IFERROR(INDEX(Categorization!$D$2:$E$111,MATCH(Table1[[#This Row],[Category]],Categorization!$D$2:$D$111,0),2),"Blank")</f>
        <v>Expense</v>
      </c>
    </row>
    <row r="126" spans="1:9" x14ac:dyDescent="0.2">
      <c r="A126" s="28">
        <f>MONTH(B126)</f>
        <v>3</v>
      </c>
      <c r="B126" s="3">
        <v>45002</v>
      </c>
      <c r="C126" s="3" t="s">
        <v>243</v>
      </c>
      <c r="D126" t="s">
        <v>138</v>
      </c>
      <c r="E126" s="159">
        <v>-270</v>
      </c>
      <c r="F126" t="s">
        <v>64</v>
      </c>
      <c r="H126" t="s">
        <v>229</v>
      </c>
      <c r="I126" s="28" t="str">
        <f>IFERROR(INDEX(Categorization!$D$2:$E$111,MATCH(Table1[[#This Row],[Category]],Categorization!$D$2:$D$111,0),2),"Blank")</f>
        <v>Expense</v>
      </c>
    </row>
    <row r="127" spans="1:9" x14ac:dyDescent="0.2">
      <c r="A127" s="28">
        <f>MONTH(B127)</f>
        <v>3</v>
      </c>
      <c r="B127" s="3">
        <v>45006</v>
      </c>
      <c r="C127" s="3" t="s">
        <v>243</v>
      </c>
      <c r="D127" t="s">
        <v>138</v>
      </c>
      <c r="E127" s="159">
        <v>-120</v>
      </c>
      <c r="F127" t="s">
        <v>64</v>
      </c>
      <c r="H127" t="s">
        <v>229</v>
      </c>
      <c r="I127" s="28" t="str">
        <f>IFERROR(INDEX(Categorization!$D$2:$E$111,MATCH(Table1[[#This Row],[Category]],Categorization!$D$2:$D$111,0),2),"Blank")</f>
        <v>Expense</v>
      </c>
    </row>
    <row r="128" spans="1:9" x14ac:dyDescent="0.2">
      <c r="A128" s="28">
        <f>MONTH(B128)</f>
        <v>3</v>
      </c>
      <c r="B128" s="3">
        <v>45012</v>
      </c>
      <c r="C128" s="3" t="s">
        <v>243</v>
      </c>
      <c r="D128" t="s">
        <v>138</v>
      </c>
      <c r="E128" s="159">
        <v>-190</v>
      </c>
      <c r="F128" t="s">
        <v>64</v>
      </c>
      <c r="H128" t="s">
        <v>229</v>
      </c>
      <c r="I128" s="28" t="str">
        <f>IFERROR(INDEX(Categorization!$D$2:$E$111,MATCH(Table1[[#This Row],[Category]],Categorization!$D$2:$D$111,0),2),"Blank")</f>
        <v>Expense</v>
      </c>
    </row>
    <row r="129" spans="1:9" x14ac:dyDescent="0.2">
      <c r="A129" s="28">
        <f>MONTH(B129)</f>
        <v>4</v>
      </c>
      <c r="B129" s="3">
        <v>45040</v>
      </c>
      <c r="C129" s="3" t="s">
        <v>243</v>
      </c>
      <c r="D129" t="s">
        <v>138</v>
      </c>
      <c r="E129" s="159">
        <v>-122.5</v>
      </c>
      <c r="F129" t="s">
        <v>64</v>
      </c>
      <c r="H129" t="s">
        <v>229</v>
      </c>
      <c r="I129" s="28" t="str">
        <f>IFERROR(INDEX(Categorization!$D$2:$E$111,MATCH(Table1[[#This Row],[Category]],Categorization!$D$2:$D$111,0),2),"Blank")</f>
        <v>Expense</v>
      </c>
    </row>
    <row r="130" spans="1:9" x14ac:dyDescent="0.2">
      <c r="A130" s="28">
        <f>MONTH(B130)</f>
        <v>1</v>
      </c>
      <c r="B130" s="3">
        <v>44948</v>
      </c>
      <c r="C130" s="3" t="s">
        <v>243</v>
      </c>
      <c r="D130" t="s">
        <v>163</v>
      </c>
      <c r="E130" s="159">
        <v>-1000</v>
      </c>
      <c r="F130" t="s">
        <v>64</v>
      </c>
      <c r="H130" t="s">
        <v>132</v>
      </c>
      <c r="I130" s="28" t="str">
        <f>IFERROR(INDEX(Categorization!$D$2:$E$111,MATCH(Table1[[#This Row],[Category]],Categorization!$D$2:$D$111,0),2),"Blank")</f>
        <v>Expense</v>
      </c>
    </row>
    <row r="131" spans="1:9" x14ac:dyDescent="0.2">
      <c r="A131" s="28">
        <f>MONTH(B131)</f>
        <v>5</v>
      </c>
      <c r="B131" s="3">
        <v>45074</v>
      </c>
      <c r="C131" s="3" t="s">
        <v>243</v>
      </c>
      <c r="D131" t="s">
        <v>131</v>
      </c>
      <c r="E131" s="159">
        <v>-345</v>
      </c>
      <c r="F131" t="s">
        <v>64</v>
      </c>
      <c r="H131" t="s">
        <v>132</v>
      </c>
      <c r="I131" s="28" t="str">
        <f>IFERROR(INDEX(Categorization!$D$2:$E$111,MATCH(Table1[[#This Row],[Category]],Categorization!$D$2:$D$111,0),2),"Blank")</f>
        <v>Expense</v>
      </c>
    </row>
    <row r="132" spans="1:9" x14ac:dyDescent="0.2">
      <c r="A132" s="28">
        <f>MONTH(B132)</f>
        <v>6</v>
      </c>
      <c r="B132" s="3">
        <v>45081</v>
      </c>
      <c r="C132" s="3" t="s">
        <v>243</v>
      </c>
      <c r="D132" t="s">
        <v>131</v>
      </c>
      <c r="E132" s="159">
        <v>-495</v>
      </c>
      <c r="F132" t="s">
        <v>64</v>
      </c>
      <c r="H132" t="s">
        <v>132</v>
      </c>
      <c r="I132" s="28" t="str">
        <f>IFERROR(INDEX(Categorization!$D$2:$E$111,MATCH(Table1[[#This Row],[Category]],Categorization!$D$2:$D$111,0),2),"Blank")</f>
        <v>Expense</v>
      </c>
    </row>
    <row r="133" spans="1:9" x14ac:dyDescent="0.2">
      <c r="A133" s="28">
        <f>MONTH(B133)</f>
        <v>6</v>
      </c>
      <c r="B133" s="3">
        <v>45084</v>
      </c>
      <c r="C133" s="3" t="s">
        <v>243</v>
      </c>
      <c r="D133" t="s">
        <v>131</v>
      </c>
      <c r="E133" s="159">
        <v>-202.5</v>
      </c>
      <c r="F133" t="s">
        <v>64</v>
      </c>
      <c r="H133" t="s">
        <v>132</v>
      </c>
      <c r="I133" s="28" t="str">
        <f>IFERROR(INDEX(Categorization!$D$2:$E$111,MATCH(Table1[[#This Row],[Category]],Categorization!$D$2:$D$111,0),2),"Blank")</f>
        <v>Expense</v>
      </c>
    </row>
    <row r="134" spans="1:9" x14ac:dyDescent="0.2">
      <c r="A134" s="28">
        <f>MONTH(B134)</f>
        <v>7</v>
      </c>
      <c r="B134" s="3">
        <v>45109</v>
      </c>
      <c r="C134" s="3" t="s">
        <v>243</v>
      </c>
      <c r="D134" t="s">
        <v>131</v>
      </c>
      <c r="E134" s="159">
        <v>-499.5</v>
      </c>
      <c r="F134" t="s">
        <v>64</v>
      </c>
      <c r="H134" t="s">
        <v>132</v>
      </c>
      <c r="I134" s="28" t="str">
        <f>IFERROR(INDEX(Categorization!$D$2:$E$111,MATCH(Table1[[#This Row],[Category]],Categorization!$D$2:$D$111,0),2),"Blank")</f>
        <v>Expense</v>
      </c>
    </row>
    <row r="135" spans="1:9" x14ac:dyDescent="0.2">
      <c r="A135" s="28">
        <f>MONTH(B135)</f>
        <v>7</v>
      </c>
      <c r="B135" s="3">
        <v>45116</v>
      </c>
      <c r="C135" s="3" t="s">
        <v>243</v>
      </c>
      <c r="D135" t="s">
        <v>131</v>
      </c>
      <c r="E135" s="159">
        <v>-472.5</v>
      </c>
      <c r="F135" t="s">
        <v>64</v>
      </c>
      <c r="H135" t="s">
        <v>132</v>
      </c>
      <c r="I135" s="28" t="str">
        <f>IFERROR(INDEX(Categorization!$D$2:$E$111,MATCH(Table1[[#This Row],[Category]],Categorization!$D$2:$D$111,0),2),"Blank")</f>
        <v>Expense</v>
      </c>
    </row>
    <row r="136" spans="1:9" x14ac:dyDescent="0.2">
      <c r="A136" s="28">
        <f>MONTH(B136)</f>
        <v>7</v>
      </c>
      <c r="B136" s="3">
        <v>45123</v>
      </c>
      <c r="C136" s="3" t="s">
        <v>243</v>
      </c>
      <c r="D136" t="s">
        <v>131</v>
      </c>
      <c r="E136" s="159">
        <v>-350</v>
      </c>
      <c r="F136" t="s">
        <v>64</v>
      </c>
      <c r="H136" t="s">
        <v>132</v>
      </c>
      <c r="I136" s="28" t="str">
        <f>IFERROR(INDEX(Categorization!$D$2:$E$111,MATCH(Table1[[#This Row],[Category]],Categorization!$D$2:$D$111,0),2),"Blank")</f>
        <v>Expense</v>
      </c>
    </row>
    <row r="137" spans="1:9" x14ac:dyDescent="0.2">
      <c r="A137" s="28">
        <f>MONTH(B137)</f>
        <v>8</v>
      </c>
      <c r="B137" s="3">
        <v>45158</v>
      </c>
      <c r="C137" s="3" t="s">
        <v>243</v>
      </c>
      <c r="D137" t="s">
        <v>131</v>
      </c>
      <c r="E137" s="159">
        <v>-525</v>
      </c>
      <c r="F137" t="s">
        <v>64</v>
      </c>
      <c r="H137" t="s">
        <v>132</v>
      </c>
      <c r="I137" s="28" t="str">
        <f>IFERROR(INDEX(Categorization!$D$2:$E$111,MATCH(Table1[[#This Row],[Category]],Categorization!$D$2:$D$111,0),2),"Blank")</f>
        <v>Expense</v>
      </c>
    </row>
    <row r="138" spans="1:9" x14ac:dyDescent="0.2">
      <c r="A138" s="28">
        <f>MONTH(B138)</f>
        <v>8</v>
      </c>
      <c r="B138" s="3">
        <v>45164</v>
      </c>
      <c r="C138" s="3" t="s">
        <v>243</v>
      </c>
      <c r="D138" t="s">
        <v>131</v>
      </c>
      <c r="E138" s="159">
        <v>-74</v>
      </c>
      <c r="F138" t="s">
        <v>64</v>
      </c>
      <c r="H138" t="s">
        <v>132</v>
      </c>
      <c r="I138" s="28" t="str">
        <f>IFERROR(INDEX(Categorization!$D$2:$E$111,MATCH(Table1[[#This Row],[Category]],Categorization!$D$2:$D$111,0),2),"Blank")</f>
        <v>Expense</v>
      </c>
    </row>
    <row r="139" spans="1:9" x14ac:dyDescent="0.2">
      <c r="A139" s="28">
        <f>MONTH(B139)</f>
        <v>8</v>
      </c>
      <c r="B139" s="3">
        <v>45165</v>
      </c>
      <c r="C139" s="3" t="s">
        <v>243</v>
      </c>
      <c r="D139" t="s">
        <v>131</v>
      </c>
      <c r="E139" s="159">
        <v>-450</v>
      </c>
      <c r="F139" t="s">
        <v>64</v>
      </c>
      <c r="H139" t="s">
        <v>132</v>
      </c>
      <c r="I139" s="28" t="str">
        <f>IFERROR(INDEX(Categorization!$D$2:$E$111,MATCH(Table1[[#This Row],[Category]],Categorization!$D$2:$D$111,0),2),"Blank")</f>
        <v>Expense</v>
      </c>
    </row>
    <row r="140" spans="1:9" x14ac:dyDescent="0.2">
      <c r="A140" s="28">
        <f>MONTH(B140)</f>
        <v>9</v>
      </c>
      <c r="B140" s="3">
        <v>45172</v>
      </c>
      <c r="C140" s="3" t="s">
        <v>243</v>
      </c>
      <c r="D140" t="s">
        <v>131</v>
      </c>
      <c r="E140" s="159">
        <v>-480</v>
      </c>
      <c r="F140" t="s">
        <v>64</v>
      </c>
      <c r="H140" t="s">
        <v>132</v>
      </c>
      <c r="I140" s="28" t="str">
        <f>IFERROR(INDEX(Categorization!$D$2:$E$111,MATCH(Table1[[#This Row],[Category]],Categorization!$D$2:$D$111,0),2),"Blank")</f>
        <v>Expense</v>
      </c>
    </row>
    <row r="141" spans="1:9" x14ac:dyDescent="0.2">
      <c r="A141" s="28">
        <f>MONTH(B141)</f>
        <v>9</v>
      </c>
      <c r="B141" s="3">
        <v>45179</v>
      </c>
      <c r="C141" s="3" t="s">
        <v>243</v>
      </c>
      <c r="D141" t="s">
        <v>131</v>
      </c>
      <c r="E141" s="159">
        <v>-480</v>
      </c>
      <c r="F141" t="s">
        <v>64</v>
      </c>
      <c r="H141" t="s">
        <v>132</v>
      </c>
      <c r="I141" s="28" t="str">
        <f>IFERROR(INDEX(Categorization!$D$2:$E$111,MATCH(Table1[[#This Row],[Category]],Categorization!$D$2:$D$111,0),2),"Blank")</f>
        <v>Expense</v>
      </c>
    </row>
    <row r="142" spans="1:9" x14ac:dyDescent="0.2">
      <c r="A142" s="28">
        <f>MONTH(B142)</f>
        <v>10</v>
      </c>
      <c r="B142" s="3">
        <v>45225</v>
      </c>
      <c r="C142" s="3" t="s">
        <v>243</v>
      </c>
      <c r="D142" t="s">
        <v>131</v>
      </c>
      <c r="E142" s="159">
        <v>-2000</v>
      </c>
      <c r="F142" t="s">
        <v>64</v>
      </c>
      <c r="H142" t="s">
        <v>132</v>
      </c>
      <c r="I142" s="28" t="str">
        <f>IFERROR(INDEX(Categorization!$D$2:$E$111,MATCH(Table1[[#This Row],[Category]],Categorization!$D$2:$D$111,0),2),"Blank")</f>
        <v>Expense</v>
      </c>
    </row>
    <row r="143" spans="1:9" x14ac:dyDescent="0.2">
      <c r="A143" s="28">
        <f>MONTH(B143)</f>
        <v>12</v>
      </c>
      <c r="B143" s="3">
        <v>45271</v>
      </c>
      <c r="C143" s="3" t="s">
        <v>243</v>
      </c>
      <c r="D143" t="s">
        <v>131</v>
      </c>
      <c r="E143" s="159">
        <v>-100</v>
      </c>
      <c r="F143" t="s">
        <v>64</v>
      </c>
      <c r="H143" t="s">
        <v>132</v>
      </c>
      <c r="I143" s="28" t="str">
        <f>IFERROR(INDEX(Categorization!$D$2:$E$111,MATCH(Table1[[#This Row],[Category]],Categorization!$D$2:$D$111,0),2),"Blank")</f>
        <v>Expense</v>
      </c>
    </row>
    <row r="144" spans="1:9" x14ac:dyDescent="0.2">
      <c r="A144" s="28">
        <f>MONTH(B144)</f>
        <v>12</v>
      </c>
      <c r="B144" s="3">
        <v>45290</v>
      </c>
      <c r="C144" s="3" t="s">
        <v>243</v>
      </c>
      <c r="D144" t="s">
        <v>131</v>
      </c>
      <c r="E144" s="159">
        <v>-200</v>
      </c>
      <c r="F144" t="s">
        <v>64</v>
      </c>
      <c r="H144" t="s">
        <v>132</v>
      </c>
      <c r="I144" s="28" t="str">
        <f>IFERROR(INDEX(Categorization!$D$2:$E$111,MATCH(Table1[[#This Row],[Category]],Categorization!$D$2:$D$111,0),2),"Blank")</f>
        <v>Expense</v>
      </c>
    </row>
    <row r="145" spans="1:9" x14ac:dyDescent="0.2">
      <c r="A145" s="28">
        <f>MONTH(B145)</f>
        <v>7</v>
      </c>
      <c r="B145" s="3">
        <v>45125</v>
      </c>
      <c r="C145" s="3" t="s">
        <v>243</v>
      </c>
      <c r="D145" t="s">
        <v>135</v>
      </c>
      <c r="E145" s="159">
        <v>-110</v>
      </c>
      <c r="F145" t="s">
        <v>64</v>
      </c>
      <c r="H145" t="s">
        <v>132</v>
      </c>
      <c r="I145" s="28" t="str">
        <f>IFERROR(INDEX(Categorization!$D$2:$E$111,MATCH(Table1[[#This Row],[Category]],Categorization!$D$2:$D$111,0),2),"Blank")</f>
        <v>Expense</v>
      </c>
    </row>
    <row r="146" spans="1:9" x14ac:dyDescent="0.2">
      <c r="A146" s="28">
        <f>MONTH(B146)</f>
        <v>8</v>
      </c>
      <c r="B146" s="3">
        <v>45158</v>
      </c>
      <c r="C146" s="3" t="s">
        <v>243</v>
      </c>
      <c r="D146" t="s">
        <v>137</v>
      </c>
      <c r="E146" s="159">
        <v>-420</v>
      </c>
      <c r="F146" t="s">
        <v>64</v>
      </c>
      <c r="H146" t="s">
        <v>132</v>
      </c>
      <c r="I146" s="28" t="str">
        <f>IFERROR(INDEX(Categorization!$D$2:$E$111,MATCH(Table1[[#This Row],[Category]],Categorization!$D$2:$D$111,0),2),"Blank")</f>
        <v>Expense</v>
      </c>
    </row>
    <row r="147" spans="1:9" x14ac:dyDescent="0.2">
      <c r="A147" s="28">
        <f>MONTH(B147)</f>
        <v>2</v>
      </c>
      <c r="B147" s="3">
        <v>44965</v>
      </c>
      <c r="C147" s="3" t="s">
        <v>243</v>
      </c>
      <c r="D147" t="s">
        <v>139</v>
      </c>
      <c r="E147" s="159">
        <v>-205</v>
      </c>
      <c r="F147" t="s">
        <v>64</v>
      </c>
      <c r="H147" t="s">
        <v>132</v>
      </c>
      <c r="I147" s="28" t="str">
        <f>IFERROR(INDEX(Categorization!$D$2:$E$111,MATCH(Table1[[#This Row],[Category]],Categorization!$D$2:$D$111,0),2),"Blank")</f>
        <v>Expense</v>
      </c>
    </row>
    <row r="148" spans="1:9" x14ac:dyDescent="0.2">
      <c r="A148" s="28">
        <f>MONTH(B148)</f>
        <v>3</v>
      </c>
      <c r="B148" s="3">
        <v>44986</v>
      </c>
      <c r="C148" s="3" t="s">
        <v>243</v>
      </c>
      <c r="D148" t="s">
        <v>139</v>
      </c>
      <c r="E148" s="159">
        <v>-240</v>
      </c>
      <c r="F148" t="s">
        <v>64</v>
      </c>
      <c r="H148" t="s">
        <v>132</v>
      </c>
      <c r="I148" s="28" t="str">
        <f>IFERROR(INDEX(Categorization!$D$2:$E$111,MATCH(Table1[[#This Row],[Category]],Categorization!$D$2:$D$111,0),2),"Blank")</f>
        <v>Expense</v>
      </c>
    </row>
    <row r="149" spans="1:9" x14ac:dyDescent="0.2">
      <c r="A149" s="28">
        <f>MONTH(B149)</f>
        <v>2</v>
      </c>
      <c r="B149" s="3">
        <v>44965</v>
      </c>
      <c r="C149" s="3" t="s">
        <v>243</v>
      </c>
      <c r="D149" t="s">
        <v>130</v>
      </c>
      <c r="E149" s="159">
        <v>-140</v>
      </c>
      <c r="F149" t="s">
        <v>64</v>
      </c>
      <c r="H149" t="s">
        <v>132</v>
      </c>
      <c r="I149" s="28" t="str">
        <f>IFERROR(INDEX(Categorization!$D$2:$E$111,MATCH(Table1[[#This Row],[Category]],Categorization!$D$2:$D$111,0),2),"Blank")</f>
        <v>Expense</v>
      </c>
    </row>
    <row r="150" spans="1:9" x14ac:dyDescent="0.2">
      <c r="A150" s="28">
        <f>MONTH(B150)</f>
        <v>3</v>
      </c>
      <c r="B150" s="3">
        <v>44986</v>
      </c>
      <c r="C150" s="3" t="s">
        <v>243</v>
      </c>
      <c r="D150" t="s">
        <v>130</v>
      </c>
      <c r="E150" s="159">
        <v>-120</v>
      </c>
      <c r="F150" t="s">
        <v>64</v>
      </c>
      <c r="H150" t="s">
        <v>132</v>
      </c>
      <c r="I150" s="28" t="str">
        <f>IFERROR(INDEX(Categorization!$D$2:$E$111,MATCH(Table1[[#This Row],[Category]],Categorization!$D$2:$D$111,0),2),"Blank")</f>
        <v>Expense</v>
      </c>
    </row>
    <row r="151" spans="1:9" x14ac:dyDescent="0.2">
      <c r="A151" s="28">
        <f>MONTH(B151)</f>
        <v>3</v>
      </c>
      <c r="B151" s="3">
        <v>44993</v>
      </c>
      <c r="C151" s="3" t="s">
        <v>243</v>
      </c>
      <c r="D151" t="s">
        <v>130</v>
      </c>
      <c r="E151" s="159">
        <v>-228</v>
      </c>
      <c r="F151" t="s">
        <v>64</v>
      </c>
      <c r="H151" t="s">
        <v>132</v>
      </c>
      <c r="I151" s="28" t="str">
        <f>IFERROR(INDEX(Categorization!$D$2:$E$111,MATCH(Table1[[#This Row],[Category]],Categorization!$D$2:$D$111,0),2),"Blank")</f>
        <v>Expense</v>
      </c>
    </row>
    <row r="152" spans="1:9" x14ac:dyDescent="0.2">
      <c r="A152" s="28">
        <f>MONTH(B152)</f>
        <v>4</v>
      </c>
      <c r="B152" s="3">
        <v>45026</v>
      </c>
      <c r="C152" s="3" t="s">
        <v>243</v>
      </c>
      <c r="D152" t="s">
        <v>130</v>
      </c>
      <c r="E152" s="159">
        <v>-123</v>
      </c>
      <c r="F152" t="s">
        <v>64</v>
      </c>
      <c r="H152" t="s">
        <v>132</v>
      </c>
      <c r="I152" s="28" t="str">
        <f>IFERROR(INDEX(Categorization!$D$2:$E$111,MATCH(Table1[[#This Row],[Category]],Categorization!$D$2:$D$111,0),2),"Blank")</f>
        <v>Expense</v>
      </c>
    </row>
    <row r="153" spans="1:9" x14ac:dyDescent="0.2">
      <c r="A153" s="28">
        <f>MONTH(B153)</f>
        <v>2</v>
      </c>
      <c r="B153" s="3">
        <v>44958</v>
      </c>
      <c r="C153" s="3" t="s">
        <v>243</v>
      </c>
      <c r="D153" t="s">
        <v>141</v>
      </c>
      <c r="E153" s="159">
        <v>-315</v>
      </c>
      <c r="F153" t="s">
        <v>64</v>
      </c>
      <c r="H153" t="s">
        <v>132</v>
      </c>
      <c r="I153" s="28" t="str">
        <f>IFERROR(INDEX(Categorization!$D$2:$E$111,MATCH(Table1[[#This Row],[Category]],Categorization!$D$2:$D$111,0),2),"Blank")</f>
        <v>Expense</v>
      </c>
    </row>
    <row r="154" spans="1:9" x14ac:dyDescent="0.2">
      <c r="A154" s="28">
        <f>MONTH(B154)</f>
        <v>2</v>
      </c>
      <c r="B154" s="3">
        <v>44965</v>
      </c>
      <c r="C154" s="3" t="s">
        <v>243</v>
      </c>
      <c r="D154" t="s">
        <v>141</v>
      </c>
      <c r="E154" s="159">
        <v>-165</v>
      </c>
      <c r="F154" t="s">
        <v>64</v>
      </c>
      <c r="H154" t="s">
        <v>132</v>
      </c>
      <c r="I154" s="28" t="str">
        <f>IFERROR(INDEX(Categorization!$D$2:$E$111,MATCH(Table1[[#This Row],[Category]],Categorization!$D$2:$D$111,0),2),"Blank")</f>
        <v>Expense</v>
      </c>
    </row>
    <row r="155" spans="1:9" x14ac:dyDescent="0.2">
      <c r="A155" s="28">
        <f>MONTH(B155)</f>
        <v>3</v>
      </c>
      <c r="B155" s="3">
        <v>44993</v>
      </c>
      <c r="C155" s="3" t="s">
        <v>243</v>
      </c>
      <c r="D155" t="s">
        <v>141</v>
      </c>
      <c r="E155" s="159">
        <v>-205</v>
      </c>
      <c r="F155" t="s">
        <v>64</v>
      </c>
      <c r="H155" t="s">
        <v>132</v>
      </c>
      <c r="I155" s="28" t="str">
        <f>IFERROR(INDEX(Categorization!$D$2:$E$111,MATCH(Table1[[#This Row],[Category]],Categorization!$D$2:$D$111,0),2),"Blank")</f>
        <v>Expense</v>
      </c>
    </row>
    <row r="156" spans="1:9" x14ac:dyDescent="0.2">
      <c r="A156" s="28">
        <f>MONTH(B156)</f>
        <v>2</v>
      </c>
      <c r="B156" s="3">
        <v>44973</v>
      </c>
      <c r="C156" s="3" t="s">
        <v>243</v>
      </c>
      <c r="D156" t="s">
        <v>138</v>
      </c>
      <c r="E156" s="159">
        <v>-265</v>
      </c>
      <c r="F156" t="s">
        <v>64</v>
      </c>
      <c r="H156" t="s">
        <v>132</v>
      </c>
      <c r="I156" s="28" t="str">
        <f>IFERROR(INDEX(Categorization!$D$2:$E$111,MATCH(Table1[[#This Row],[Category]],Categorization!$D$2:$D$111,0),2),"Blank")</f>
        <v>Expense</v>
      </c>
    </row>
    <row r="157" spans="1:9" x14ac:dyDescent="0.2">
      <c r="A157" s="28">
        <f>MONTH(B157)</f>
        <v>3</v>
      </c>
      <c r="B157" s="3">
        <v>44987</v>
      </c>
      <c r="C157" s="3" t="s">
        <v>243</v>
      </c>
      <c r="D157" t="s">
        <v>138</v>
      </c>
      <c r="E157" s="159">
        <v>-200</v>
      </c>
      <c r="F157" t="s">
        <v>64</v>
      </c>
      <c r="H157" t="s">
        <v>132</v>
      </c>
      <c r="I157" s="28" t="str">
        <f>IFERROR(INDEX(Categorization!$D$2:$E$111,MATCH(Table1[[#This Row],[Category]],Categorization!$D$2:$D$111,0),2),"Blank")</f>
        <v>Expense</v>
      </c>
    </row>
    <row r="158" spans="1:9" x14ac:dyDescent="0.2">
      <c r="A158" s="28">
        <f>MONTH(B158)</f>
        <v>3</v>
      </c>
      <c r="B158" s="3">
        <v>44997</v>
      </c>
      <c r="C158" s="3" t="s">
        <v>243</v>
      </c>
      <c r="D158" t="s">
        <v>138</v>
      </c>
      <c r="E158" s="159">
        <v>-305</v>
      </c>
      <c r="F158" t="s">
        <v>64</v>
      </c>
      <c r="H158" t="s">
        <v>132</v>
      </c>
      <c r="I158" s="28" t="str">
        <f>IFERROR(INDEX(Categorization!$D$2:$E$111,MATCH(Table1[[#This Row],[Category]],Categorization!$D$2:$D$111,0),2),"Blank")</f>
        <v>Expense</v>
      </c>
    </row>
    <row r="159" spans="1:9" x14ac:dyDescent="0.2">
      <c r="A159" s="28">
        <f>MONTH(B159)</f>
        <v>4</v>
      </c>
      <c r="B159" s="3">
        <v>45020</v>
      </c>
      <c r="C159" s="3" t="s">
        <v>243</v>
      </c>
      <c r="D159" t="s">
        <v>138</v>
      </c>
      <c r="E159" s="159">
        <v>-280</v>
      </c>
      <c r="F159" t="s">
        <v>64</v>
      </c>
      <c r="H159" t="s">
        <v>132</v>
      </c>
      <c r="I159" s="28" t="str">
        <f>IFERROR(INDEX(Categorization!$D$2:$E$111,MATCH(Table1[[#This Row],[Category]],Categorization!$D$2:$D$111,0),2),"Blank")</f>
        <v>Expense</v>
      </c>
    </row>
    <row r="160" spans="1:9" x14ac:dyDescent="0.2">
      <c r="A160" s="28">
        <f>MONTH(B160)</f>
        <v>4</v>
      </c>
      <c r="B160" s="3">
        <v>45030</v>
      </c>
      <c r="C160" s="3" t="s">
        <v>243</v>
      </c>
      <c r="D160" t="s">
        <v>138</v>
      </c>
      <c r="E160" s="159">
        <v>-135</v>
      </c>
      <c r="F160" t="s">
        <v>64</v>
      </c>
      <c r="H160" t="s">
        <v>132</v>
      </c>
      <c r="I160" s="28" t="str">
        <f>IFERROR(INDEX(Categorization!$D$2:$E$111,MATCH(Table1[[#This Row],[Category]],Categorization!$D$2:$D$111,0),2),"Blank")</f>
        <v>Expense</v>
      </c>
    </row>
    <row r="161" spans="1:9" x14ac:dyDescent="0.2">
      <c r="A161" s="28">
        <f>MONTH(B161)</f>
        <v>6</v>
      </c>
      <c r="B161" s="3">
        <v>45088</v>
      </c>
      <c r="C161" s="3" t="s">
        <v>243</v>
      </c>
      <c r="D161" t="s">
        <v>131</v>
      </c>
      <c r="E161" s="159">
        <v>-307.5</v>
      </c>
      <c r="F161" t="s">
        <v>64</v>
      </c>
      <c r="H161" t="s">
        <v>302</v>
      </c>
      <c r="I161" s="28" t="str">
        <f>IFERROR(INDEX(Categorization!$D$2:$E$111,MATCH(Table1[[#This Row],[Category]],Categorization!$D$2:$D$111,0),2),"Blank")</f>
        <v>Expense</v>
      </c>
    </row>
    <row r="162" spans="1:9" x14ac:dyDescent="0.2">
      <c r="A162" s="28">
        <f>MONTH(B162)</f>
        <v>8</v>
      </c>
      <c r="B162" s="3">
        <v>45144</v>
      </c>
      <c r="C162" s="3" t="s">
        <v>243</v>
      </c>
      <c r="D162" t="s">
        <v>131</v>
      </c>
      <c r="E162" s="159">
        <v>-435</v>
      </c>
      <c r="F162" t="s">
        <v>64</v>
      </c>
      <c r="H162" t="s">
        <v>302</v>
      </c>
      <c r="I162" s="28" t="str">
        <f>IFERROR(INDEX(Categorization!$D$2:$E$111,MATCH(Table1[[#This Row],[Category]],Categorization!$D$2:$D$111,0),2),"Blank")</f>
        <v>Expense</v>
      </c>
    </row>
    <row r="163" spans="1:9" x14ac:dyDescent="0.2">
      <c r="A163" s="28">
        <f>MONTH(B163)</f>
        <v>10</v>
      </c>
      <c r="B163" s="3">
        <v>45200</v>
      </c>
      <c r="C163" s="3" t="s">
        <v>243</v>
      </c>
      <c r="D163" t="s">
        <v>131</v>
      </c>
      <c r="E163" s="159">
        <v>-100</v>
      </c>
      <c r="F163" t="s">
        <v>64</v>
      </c>
      <c r="H163" t="s">
        <v>302</v>
      </c>
      <c r="I163" s="28" t="str">
        <f>IFERROR(INDEX(Categorization!$D$2:$E$111,MATCH(Table1[[#This Row],[Category]],Categorization!$D$2:$D$111,0),2),"Blank")</f>
        <v>Expense</v>
      </c>
    </row>
    <row r="164" spans="1:9" x14ac:dyDescent="0.2">
      <c r="A164" s="28">
        <f>MONTH(B164)</f>
        <v>10</v>
      </c>
      <c r="B164" s="3">
        <v>45207</v>
      </c>
      <c r="C164" s="3" t="s">
        <v>243</v>
      </c>
      <c r="D164" t="s">
        <v>131</v>
      </c>
      <c r="E164" s="159">
        <v>-100</v>
      </c>
      <c r="F164" t="s">
        <v>64</v>
      </c>
      <c r="H164" t="s">
        <v>302</v>
      </c>
      <c r="I164" s="28" t="str">
        <f>IFERROR(INDEX(Categorization!$D$2:$E$111,MATCH(Table1[[#This Row],[Category]],Categorization!$D$2:$D$111,0),2),"Blank")</f>
        <v>Expense</v>
      </c>
    </row>
    <row r="165" spans="1:9" x14ac:dyDescent="0.2">
      <c r="A165" s="28">
        <f>MONTH(B165)</f>
        <v>10</v>
      </c>
      <c r="B165" s="3">
        <v>45214</v>
      </c>
      <c r="C165" s="3" t="s">
        <v>243</v>
      </c>
      <c r="D165" t="s">
        <v>131</v>
      </c>
      <c r="E165" s="159">
        <v>-100</v>
      </c>
      <c r="F165" t="s">
        <v>64</v>
      </c>
      <c r="H165" t="s">
        <v>302</v>
      </c>
      <c r="I165" s="28" t="str">
        <f>IFERROR(INDEX(Categorization!$D$2:$E$111,MATCH(Table1[[#This Row],[Category]],Categorization!$D$2:$D$111,0),2),"Blank")</f>
        <v>Expense</v>
      </c>
    </row>
    <row r="166" spans="1:9" x14ac:dyDescent="0.2">
      <c r="A166" s="28">
        <f>MONTH(B166)</f>
        <v>10</v>
      </c>
      <c r="B166" s="3">
        <v>45221</v>
      </c>
      <c r="C166" s="3" t="s">
        <v>243</v>
      </c>
      <c r="D166" t="s">
        <v>131</v>
      </c>
      <c r="E166" s="159">
        <v>-100</v>
      </c>
      <c r="F166" t="s">
        <v>64</v>
      </c>
      <c r="H166" t="s">
        <v>302</v>
      </c>
      <c r="I166" s="28" t="str">
        <f>IFERROR(INDEX(Categorization!$D$2:$E$111,MATCH(Table1[[#This Row],[Category]],Categorization!$D$2:$D$111,0),2),"Blank")</f>
        <v>Expense</v>
      </c>
    </row>
    <row r="167" spans="1:9" x14ac:dyDescent="0.2">
      <c r="A167" s="28">
        <f>MONTH(B167)</f>
        <v>11</v>
      </c>
      <c r="B167" s="3">
        <v>45235</v>
      </c>
      <c r="C167" s="3" t="s">
        <v>243</v>
      </c>
      <c r="D167" t="s">
        <v>131</v>
      </c>
      <c r="E167" s="159">
        <v>-100</v>
      </c>
      <c r="F167" t="s">
        <v>64</v>
      </c>
      <c r="H167" t="s">
        <v>302</v>
      </c>
      <c r="I167" s="28" t="str">
        <f>IFERROR(INDEX(Categorization!$D$2:$E$111,MATCH(Table1[[#This Row],[Category]],Categorization!$D$2:$D$111,0),2),"Blank")</f>
        <v>Expense</v>
      </c>
    </row>
    <row r="168" spans="1:9" x14ac:dyDescent="0.2">
      <c r="A168" s="28">
        <f>MONTH(B168)</f>
        <v>11</v>
      </c>
      <c r="B168" s="3">
        <v>45242</v>
      </c>
      <c r="C168" s="3" t="s">
        <v>243</v>
      </c>
      <c r="D168" t="s">
        <v>131</v>
      </c>
      <c r="E168" s="159">
        <v>-100</v>
      </c>
      <c r="F168" t="s">
        <v>64</v>
      </c>
      <c r="H168" t="s">
        <v>302</v>
      </c>
      <c r="I168" s="28" t="str">
        <f>IFERROR(INDEX(Categorization!$D$2:$E$111,MATCH(Table1[[#This Row],[Category]],Categorization!$D$2:$D$111,0),2),"Blank")</f>
        <v>Expense</v>
      </c>
    </row>
    <row r="169" spans="1:9" x14ac:dyDescent="0.2">
      <c r="A169" s="28">
        <f>MONTH(B169)</f>
        <v>11</v>
      </c>
      <c r="B169" s="3">
        <v>45249</v>
      </c>
      <c r="C169" s="3" t="s">
        <v>243</v>
      </c>
      <c r="D169" t="s">
        <v>131</v>
      </c>
      <c r="E169" s="159">
        <v>-100</v>
      </c>
      <c r="F169" t="s">
        <v>64</v>
      </c>
      <c r="H169" t="s">
        <v>302</v>
      </c>
      <c r="I169" s="28" t="str">
        <f>IFERROR(INDEX(Categorization!$D$2:$E$111,MATCH(Table1[[#This Row],[Category]],Categorization!$D$2:$D$111,0),2),"Blank")</f>
        <v>Expense</v>
      </c>
    </row>
    <row r="170" spans="1:9" x14ac:dyDescent="0.2">
      <c r="A170" s="28">
        <f>MONTH(B170)</f>
        <v>12</v>
      </c>
      <c r="B170" s="3">
        <v>45263</v>
      </c>
      <c r="C170" s="3" t="s">
        <v>243</v>
      </c>
      <c r="D170" t="s">
        <v>131</v>
      </c>
      <c r="E170" s="159">
        <v>-100</v>
      </c>
      <c r="F170" t="s">
        <v>64</v>
      </c>
      <c r="H170" t="s">
        <v>302</v>
      </c>
      <c r="I170" s="28" t="str">
        <f>IFERROR(INDEX(Categorization!$D$2:$E$111,MATCH(Table1[[#This Row],[Category]],Categorization!$D$2:$D$111,0),2),"Blank")</f>
        <v>Expense</v>
      </c>
    </row>
    <row r="171" spans="1:9" x14ac:dyDescent="0.2">
      <c r="A171" s="28">
        <f>MONTH(B171)</f>
        <v>7</v>
      </c>
      <c r="B171" s="3">
        <v>45137</v>
      </c>
      <c r="C171" s="3" t="s">
        <v>243</v>
      </c>
      <c r="D171" t="s">
        <v>137</v>
      </c>
      <c r="E171" s="159">
        <v>-367.5</v>
      </c>
      <c r="F171" t="s">
        <v>64</v>
      </c>
      <c r="H171" t="s">
        <v>302</v>
      </c>
      <c r="I171" s="28" t="str">
        <f>IFERROR(INDEX(Categorization!$D$2:$E$111,MATCH(Table1[[#This Row],[Category]],Categorization!$D$2:$D$111,0),2),"Blank")</f>
        <v>Expense</v>
      </c>
    </row>
    <row r="172" spans="1:9" x14ac:dyDescent="0.2">
      <c r="A172" s="28">
        <f>MONTH(B172)</f>
        <v>9</v>
      </c>
      <c r="B172" s="3">
        <v>45172</v>
      </c>
      <c r="C172" s="3" t="s">
        <v>243</v>
      </c>
      <c r="D172" t="s">
        <v>137</v>
      </c>
      <c r="E172" s="159">
        <v>-195</v>
      </c>
      <c r="F172" t="s">
        <v>64</v>
      </c>
      <c r="H172" t="s">
        <v>302</v>
      </c>
      <c r="I172" s="28" t="str">
        <f>IFERROR(INDEX(Categorization!$D$2:$E$111,MATCH(Table1[[#This Row],[Category]],Categorization!$D$2:$D$111,0),2),"Blank")</f>
        <v>Expense</v>
      </c>
    </row>
    <row r="173" spans="1:9" x14ac:dyDescent="0.2">
      <c r="A173" s="28">
        <f>MONTH(B173)</f>
        <v>2</v>
      </c>
      <c r="B173" s="3">
        <v>44979</v>
      </c>
      <c r="C173" s="3" t="s">
        <v>243</v>
      </c>
      <c r="D173" t="s">
        <v>139</v>
      </c>
      <c r="E173" s="159">
        <v>-210</v>
      </c>
      <c r="F173" t="s">
        <v>64</v>
      </c>
      <c r="H173" t="s">
        <v>302</v>
      </c>
      <c r="I173" s="28" t="str">
        <f>IFERROR(INDEX(Categorization!$D$2:$E$111,MATCH(Table1[[#This Row],[Category]],Categorization!$D$2:$D$111,0),2),"Blank")</f>
        <v>Expense</v>
      </c>
    </row>
    <row r="174" spans="1:9" x14ac:dyDescent="0.2">
      <c r="A174" s="28">
        <f>MONTH(B174)</f>
        <v>3</v>
      </c>
      <c r="B174" s="3">
        <v>44993</v>
      </c>
      <c r="C174" s="3" t="s">
        <v>243</v>
      </c>
      <c r="D174" t="s">
        <v>139</v>
      </c>
      <c r="E174" s="159">
        <v>-390</v>
      </c>
      <c r="F174" t="s">
        <v>64</v>
      </c>
      <c r="H174" t="s">
        <v>302</v>
      </c>
      <c r="I174" s="28" t="str">
        <f>IFERROR(INDEX(Categorization!$D$2:$E$111,MATCH(Table1[[#This Row],[Category]],Categorization!$D$2:$D$111,0),2),"Blank")</f>
        <v>Expense</v>
      </c>
    </row>
    <row r="175" spans="1:9" x14ac:dyDescent="0.2">
      <c r="A175" s="28">
        <f>MONTH(B175)</f>
        <v>1</v>
      </c>
      <c r="B175" s="3">
        <v>44951</v>
      </c>
      <c r="C175" s="3" t="s">
        <v>243</v>
      </c>
      <c r="D175" t="s">
        <v>130</v>
      </c>
      <c r="E175" s="159">
        <v>-215</v>
      </c>
      <c r="F175" t="s">
        <v>64</v>
      </c>
      <c r="H175" t="s">
        <v>302</v>
      </c>
      <c r="I175" s="28" t="str">
        <f>IFERROR(INDEX(Categorization!$D$2:$E$111,MATCH(Table1[[#This Row],[Category]],Categorization!$D$2:$D$111,0),2),"Blank")</f>
        <v>Expense</v>
      </c>
    </row>
    <row r="176" spans="1:9" x14ac:dyDescent="0.2">
      <c r="A176" s="28">
        <f>MONTH(B176)</f>
        <v>4</v>
      </c>
      <c r="B176" s="3">
        <v>45046</v>
      </c>
      <c r="C176" s="3" t="s">
        <v>243</v>
      </c>
      <c r="D176" t="s">
        <v>130</v>
      </c>
      <c r="E176" s="159">
        <v>-206</v>
      </c>
      <c r="F176" t="s">
        <v>64</v>
      </c>
      <c r="H176" t="s">
        <v>302</v>
      </c>
      <c r="I176" s="28" t="str">
        <f>IFERROR(INDEX(Categorization!$D$2:$E$111,MATCH(Table1[[#This Row],[Category]],Categorization!$D$2:$D$111,0),2),"Blank")</f>
        <v>Expense</v>
      </c>
    </row>
    <row r="177" spans="1:9" x14ac:dyDescent="0.2">
      <c r="A177" s="28">
        <f>MONTH(B177)</f>
        <v>5</v>
      </c>
      <c r="B177" s="3">
        <v>45053</v>
      </c>
      <c r="C177" s="3" t="s">
        <v>243</v>
      </c>
      <c r="D177" t="s">
        <v>130</v>
      </c>
      <c r="E177" s="159">
        <v>-107</v>
      </c>
      <c r="F177" t="s">
        <v>64</v>
      </c>
      <c r="H177" t="s">
        <v>302</v>
      </c>
      <c r="I177" s="28" t="str">
        <f>IFERROR(INDEX(Categorization!$D$2:$E$111,MATCH(Table1[[#This Row],[Category]],Categorization!$D$2:$D$111,0),2),"Blank")</f>
        <v>Expense</v>
      </c>
    </row>
    <row r="178" spans="1:9" x14ac:dyDescent="0.2">
      <c r="A178" s="28">
        <f>MONTH(B178)</f>
        <v>1</v>
      </c>
      <c r="B178" s="3">
        <v>44953</v>
      </c>
      <c r="C178" s="3" t="s">
        <v>243</v>
      </c>
      <c r="D178" t="s">
        <v>126</v>
      </c>
      <c r="E178" s="159">
        <v>-40</v>
      </c>
      <c r="F178" t="s">
        <v>64</v>
      </c>
      <c r="H178" t="s">
        <v>302</v>
      </c>
      <c r="I178" s="28" t="str">
        <f>IFERROR(INDEX(Categorization!$D$2:$E$111,MATCH(Table1[[#This Row],[Category]],Categorization!$D$2:$D$111,0),2),"Blank")</f>
        <v>Expense</v>
      </c>
    </row>
    <row r="179" spans="1:9" x14ac:dyDescent="0.2">
      <c r="A179" s="28">
        <f>MONTH(B179)</f>
        <v>4</v>
      </c>
      <c r="B179" s="3">
        <v>45046</v>
      </c>
      <c r="C179" s="3" t="s">
        <v>243</v>
      </c>
      <c r="D179" t="s">
        <v>304</v>
      </c>
      <c r="E179" s="159">
        <v>-150</v>
      </c>
      <c r="F179" t="s">
        <v>197</v>
      </c>
      <c r="H179" t="s">
        <v>229</v>
      </c>
      <c r="I179" s="28" t="str">
        <f>IFERROR(INDEX(Categorization!$D$2:$E$111,MATCH(Table1[[#This Row],[Category]],Categorization!$D$2:$D$111,0),2),"Blank")</f>
        <v>COGS</v>
      </c>
    </row>
    <row r="180" spans="1:9" x14ac:dyDescent="0.2">
      <c r="A180" s="28">
        <f>MONTH(B180)</f>
        <v>5</v>
      </c>
      <c r="B180" s="3">
        <v>45055</v>
      </c>
      <c r="C180" s="3" t="s">
        <v>243</v>
      </c>
      <c r="D180" t="s">
        <v>304</v>
      </c>
      <c r="E180" s="159">
        <v>-285</v>
      </c>
      <c r="F180" t="s">
        <v>197</v>
      </c>
      <c r="H180" t="s">
        <v>229</v>
      </c>
      <c r="I180" s="28" t="str">
        <f>IFERROR(INDEX(Categorization!$D$2:$E$111,MATCH(Table1[[#This Row],[Category]],Categorization!$D$2:$D$111,0),2),"Blank")</f>
        <v>COGS</v>
      </c>
    </row>
    <row r="181" spans="1:9" x14ac:dyDescent="0.2">
      <c r="A181" s="28">
        <f>MONTH(B181)</f>
        <v>5</v>
      </c>
      <c r="B181" s="3">
        <v>45064</v>
      </c>
      <c r="C181" s="3" t="s">
        <v>243</v>
      </c>
      <c r="D181" t="s">
        <v>304</v>
      </c>
      <c r="E181" s="159">
        <v>-220</v>
      </c>
      <c r="F181" t="s">
        <v>197</v>
      </c>
      <c r="H181" t="s">
        <v>229</v>
      </c>
      <c r="I181" s="28" t="str">
        <f>IFERROR(INDEX(Categorization!$D$2:$E$111,MATCH(Table1[[#This Row],[Category]],Categorization!$D$2:$D$111,0),2),"Blank")</f>
        <v>COGS</v>
      </c>
    </row>
    <row r="182" spans="1:9" x14ac:dyDescent="0.2">
      <c r="A182" s="28">
        <f>MONTH(B182)</f>
        <v>5</v>
      </c>
      <c r="B182" s="3">
        <v>45070</v>
      </c>
      <c r="C182" s="3" t="s">
        <v>243</v>
      </c>
      <c r="D182" t="s">
        <v>304</v>
      </c>
      <c r="E182" s="159">
        <v>-190</v>
      </c>
      <c r="F182" t="s">
        <v>197</v>
      </c>
      <c r="H182" t="s">
        <v>229</v>
      </c>
      <c r="I182" s="28" t="str">
        <f>IFERROR(INDEX(Categorization!$D$2:$E$111,MATCH(Table1[[#This Row],[Category]],Categorization!$D$2:$D$111,0),2),"Blank")</f>
        <v>COGS</v>
      </c>
    </row>
    <row r="183" spans="1:9" x14ac:dyDescent="0.2">
      <c r="A183" s="28">
        <f>MONTH(B183)</f>
        <v>6</v>
      </c>
      <c r="B183" s="3">
        <v>45082</v>
      </c>
      <c r="C183" s="3" t="s">
        <v>243</v>
      </c>
      <c r="D183" t="s">
        <v>304</v>
      </c>
      <c r="E183" s="159">
        <v>-505</v>
      </c>
      <c r="F183" t="s">
        <v>197</v>
      </c>
      <c r="H183" t="s">
        <v>229</v>
      </c>
      <c r="I183" s="28" t="str">
        <f>IFERROR(INDEX(Categorization!$D$2:$E$111,MATCH(Table1[[#This Row],[Category]],Categorization!$D$2:$D$111,0),2),"Blank")</f>
        <v>COGS</v>
      </c>
    </row>
    <row r="184" spans="1:9" x14ac:dyDescent="0.2">
      <c r="A184" s="28">
        <f>MONTH(B184)</f>
        <v>6</v>
      </c>
      <c r="B184" s="3">
        <v>45096</v>
      </c>
      <c r="C184" s="3" t="s">
        <v>243</v>
      </c>
      <c r="D184" t="s">
        <v>304</v>
      </c>
      <c r="E184" s="159">
        <v>-485.72</v>
      </c>
      <c r="F184" t="s">
        <v>197</v>
      </c>
      <c r="H184" t="s">
        <v>229</v>
      </c>
      <c r="I184" s="28" t="str">
        <f>IFERROR(INDEX(Categorization!$D$2:$E$111,MATCH(Table1[[#This Row],[Category]],Categorization!$D$2:$D$111,0),2),"Blank")</f>
        <v>COGS</v>
      </c>
    </row>
    <row r="185" spans="1:9" x14ac:dyDescent="0.2">
      <c r="A185" s="28">
        <f>MONTH(B185)</f>
        <v>3</v>
      </c>
      <c r="B185" s="3">
        <v>44999</v>
      </c>
      <c r="C185" s="3" t="s">
        <v>243</v>
      </c>
      <c r="D185" t="s">
        <v>304</v>
      </c>
      <c r="E185" s="159">
        <v>-167</v>
      </c>
      <c r="F185" t="s">
        <v>197</v>
      </c>
      <c r="H185" t="s">
        <v>229</v>
      </c>
      <c r="I185" s="28" t="str">
        <f>IFERROR(INDEX(Categorization!$D$2:$E$111,MATCH(Table1[[#This Row],[Category]],Categorization!$D$2:$D$111,0),2),"Blank")</f>
        <v>COGS</v>
      </c>
    </row>
    <row r="186" spans="1:9" x14ac:dyDescent="0.2">
      <c r="A186" s="28">
        <f>MONTH(B186)</f>
        <v>4</v>
      </c>
      <c r="B186" s="3">
        <v>45033</v>
      </c>
      <c r="C186" s="3" t="s">
        <v>243</v>
      </c>
      <c r="D186" t="s">
        <v>304</v>
      </c>
      <c r="E186" s="159">
        <v>-120</v>
      </c>
      <c r="F186" t="s">
        <v>197</v>
      </c>
      <c r="H186" t="s">
        <v>229</v>
      </c>
      <c r="I186" s="28" t="str">
        <f>IFERROR(INDEX(Categorization!$D$2:$E$111,MATCH(Table1[[#This Row],[Category]],Categorization!$D$2:$D$111,0),2),"Blank")</f>
        <v>COGS</v>
      </c>
    </row>
    <row r="187" spans="1:9" x14ac:dyDescent="0.2">
      <c r="A187" s="28">
        <f>MONTH(B187)</f>
        <v>4</v>
      </c>
      <c r="B187" s="3">
        <v>45036</v>
      </c>
      <c r="C187" s="3" t="s">
        <v>243</v>
      </c>
      <c r="D187" t="s">
        <v>304</v>
      </c>
      <c r="E187" s="159">
        <v>-105</v>
      </c>
      <c r="F187" t="s">
        <v>197</v>
      </c>
      <c r="H187" t="s">
        <v>229</v>
      </c>
      <c r="I187" s="28" t="str">
        <f>IFERROR(INDEX(Categorization!$D$2:$E$111,MATCH(Table1[[#This Row],[Category]],Categorization!$D$2:$D$111,0),2),"Blank")</f>
        <v>COGS</v>
      </c>
    </row>
    <row r="188" spans="1:9" x14ac:dyDescent="0.2">
      <c r="A188" s="28">
        <f>MONTH(B188)</f>
        <v>4</v>
      </c>
      <c r="B188" s="3">
        <v>45037</v>
      </c>
      <c r="C188" s="3" t="s">
        <v>243</v>
      </c>
      <c r="D188" t="s">
        <v>304</v>
      </c>
      <c r="E188" s="159">
        <v>-97.5</v>
      </c>
      <c r="F188" t="s">
        <v>197</v>
      </c>
      <c r="H188" t="s">
        <v>229</v>
      </c>
      <c r="I188" s="28" t="str">
        <f>IFERROR(INDEX(Categorization!$D$2:$E$111,MATCH(Table1[[#This Row],[Category]],Categorization!$D$2:$D$111,0),2),"Blank")</f>
        <v>COGS</v>
      </c>
    </row>
    <row r="189" spans="1:9" x14ac:dyDescent="0.2">
      <c r="A189" s="28">
        <f>MONTH(B189)</f>
        <v>4</v>
      </c>
      <c r="B189" s="3">
        <v>45038</v>
      </c>
      <c r="C189" s="3" t="s">
        <v>243</v>
      </c>
      <c r="D189" t="s">
        <v>304</v>
      </c>
      <c r="E189" s="159">
        <v>-52.5</v>
      </c>
      <c r="F189" t="s">
        <v>197</v>
      </c>
      <c r="H189" t="s">
        <v>229</v>
      </c>
      <c r="I189" s="28" t="str">
        <f>IFERROR(INDEX(Categorization!$D$2:$E$111,MATCH(Table1[[#This Row],[Category]],Categorization!$D$2:$D$111,0),2),"Blank")</f>
        <v>COGS</v>
      </c>
    </row>
    <row r="190" spans="1:9" x14ac:dyDescent="0.2">
      <c r="A190" s="28">
        <f>MONTH(B190)</f>
        <v>4</v>
      </c>
      <c r="B190" s="3">
        <v>45044</v>
      </c>
      <c r="C190" s="3" t="s">
        <v>243</v>
      </c>
      <c r="D190" t="s">
        <v>304</v>
      </c>
      <c r="E190" s="159">
        <v>-90</v>
      </c>
      <c r="F190" t="s">
        <v>197</v>
      </c>
      <c r="H190" t="s">
        <v>229</v>
      </c>
      <c r="I190" s="28" t="str">
        <f>IFERROR(INDEX(Categorization!$D$2:$E$111,MATCH(Table1[[#This Row],[Category]],Categorization!$D$2:$D$111,0),2),"Blank")</f>
        <v>COGS</v>
      </c>
    </row>
    <row r="191" spans="1:9" x14ac:dyDescent="0.2">
      <c r="A191" s="28">
        <f>MONTH(B191)</f>
        <v>4</v>
      </c>
      <c r="B191" s="3">
        <v>45038</v>
      </c>
      <c r="C191" s="3" t="s">
        <v>243</v>
      </c>
      <c r="D191" t="s">
        <v>304</v>
      </c>
      <c r="E191" s="159">
        <v>-250</v>
      </c>
      <c r="F191" t="s">
        <v>197</v>
      </c>
      <c r="H191" t="s">
        <v>229</v>
      </c>
      <c r="I191" s="28" t="str">
        <f>IFERROR(INDEX(Categorization!$D$2:$E$111,MATCH(Table1[[#This Row],[Category]],Categorization!$D$2:$D$111,0),2),"Blank")</f>
        <v>COGS</v>
      </c>
    </row>
    <row r="192" spans="1:9" x14ac:dyDescent="0.2">
      <c r="A192" s="28">
        <f>MONTH(B192)</f>
        <v>1</v>
      </c>
      <c r="B192" s="3">
        <v>44941</v>
      </c>
      <c r="C192" s="3" t="s">
        <v>243</v>
      </c>
      <c r="D192" t="s">
        <v>267</v>
      </c>
      <c r="E192" s="159">
        <v>40000</v>
      </c>
      <c r="F192" t="s">
        <v>344</v>
      </c>
      <c r="I192" s="28" t="str">
        <f>IFERROR(INDEX(Categorization!$D$2:$E$111,MATCH(Table1[[#This Row],[Category]],Categorization!$D$2:$D$111,0),2),"Blank")</f>
        <v>Liability</v>
      </c>
    </row>
    <row r="193" spans="1:9" x14ac:dyDescent="0.2">
      <c r="A193" s="28">
        <f>MONTH(B193)</f>
        <v>3</v>
      </c>
      <c r="B193" s="3">
        <v>44986</v>
      </c>
      <c r="C193" s="3" t="s">
        <v>243</v>
      </c>
      <c r="D193" t="s">
        <v>269</v>
      </c>
      <c r="E193" s="159">
        <f>(40000/24)*-1</f>
        <v>-1666.6666666666667</v>
      </c>
      <c r="F193" t="s">
        <v>344</v>
      </c>
      <c r="G193" s="160" t="s">
        <v>236</v>
      </c>
      <c r="I193" s="28" t="str">
        <f>IFERROR(INDEX(Categorization!$D$2:$E$111,MATCH(Table1[[#This Row],[Category]],Categorization!$D$2:$D$111,0),2),"Blank")</f>
        <v>Liability</v>
      </c>
    </row>
    <row r="194" spans="1:9" x14ac:dyDescent="0.2">
      <c r="A194" s="28">
        <f>MONTH(B194)</f>
        <v>4</v>
      </c>
      <c r="B194" s="3">
        <v>45017</v>
      </c>
      <c r="C194" s="3" t="s">
        <v>243</v>
      </c>
      <c r="D194" t="s">
        <v>269</v>
      </c>
      <c r="E194" s="159">
        <f>(40000/24)*-1</f>
        <v>-1666.6666666666667</v>
      </c>
      <c r="F194" t="s">
        <v>344</v>
      </c>
      <c r="G194" s="160" t="s">
        <v>236</v>
      </c>
      <c r="I194" s="28" t="str">
        <f>IFERROR(INDEX(Categorization!$D$2:$E$111,MATCH(Table1[[#This Row],[Category]],Categorization!$D$2:$D$111,0),2),"Blank")</f>
        <v>Liability</v>
      </c>
    </row>
    <row r="195" spans="1:9" x14ac:dyDescent="0.2">
      <c r="A195" s="28">
        <f>MONTH(B195)</f>
        <v>5</v>
      </c>
      <c r="B195" s="3">
        <v>45047</v>
      </c>
      <c r="C195" s="3" t="s">
        <v>243</v>
      </c>
      <c r="D195" t="s">
        <v>269</v>
      </c>
      <c r="E195" s="159">
        <f>(40000/24)*-1</f>
        <v>-1666.6666666666667</v>
      </c>
      <c r="F195" t="s">
        <v>344</v>
      </c>
      <c r="G195" s="160" t="s">
        <v>236</v>
      </c>
      <c r="I195" s="28" t="str">
        <f>IFERROR(INDEX(Categorization!$D$2:$E$111,MATCH(Table1[[#This Row],[Category]],Categorization!$D$2:$D$111,0),2),"Blank")</f>
        <v>Liability</v>
      </c>
    </row>
    <row r="196" spans="1:9" x14ac:dyDescent="0.2">
      <c r="A196" s="28">
        <f>MONTH(B196)</f>
        <v>6</v>
      </c>
      <c r="B196" s="3">
        <v>45078</v>
      </c>
      <c r="C196" s="3" t="s">
        <v>243</v>
      </c>
      <c r="D196" t="s">
        <v>269</v>
      </c>
      <c r="E196" s="159">
        <f>(40000/24)*-1</f>
        <v>-1666.6666666666667</v>
      </c>
      <c r="F196" t="s">
        <v>344</v>
      </c>
      <c r="G196" s="160" t="s">
        <v>236</v>
      </c>
      <c r="I196" s="28" t="str">
        <f>IFERROR(INDEX(Categorization!$D$2:$E$111,MATCH(Table1[[#This Row],[Category]],Categorization!$D$2:$D$111,0),2),"Blank")</f>
        <v>Liability</v>
      </c>
    </row>
    <row r="197" spans="1:9" x14ac:dyDescent="0.2">
      <c r="A197" s="28">
        <f>MONTH(B197)</f>
        <v>7</v>
      </c>
      <c r="B197" s="3">
        <v>45108</v>
      </c>
      <c r="C197" s="3" t="s">
        <v>243</v>
      </c>
      <c r="D197" t="s">
        <v>269</v>
      </c>
      <c r="E197" s="159">
        <f>(40000/24)*-1</f>
        <v>-1666.6666666666667</v>
      </c>
      <c r="F197" t="s">
        <v>344</v>
      </c>
      <c r="G197" s="160" t="s">
        <v>236</v>
      </c>
      <c r="I197" s="28" t="str">
        <f>IFERROR(INDEX(Categorization!$D$2:$E$111,MATCH(Table1[[#This Row],[Category]],Categorization!$D$2:$D$111,0),2),"Blank")</f>
        <v>Liability</v>
      </c>
    </row>
    <row r="198" spans="1:9" x14ac:dyDescent="0.2">
      <c r="A198" s="28">
        <f>MONTH(B198)</f>
        <v>8</v>
      </c>
      <c r="B198" s="3">
        <v>45139</v>
      </c>
      <c r="C198" s="3" t="s">
        <v>243</v>
      </c>
      <c r="D198" t="s">
        <v>269</v>
      </c>
      <c r="E198" s="159">
        <f>(40000/24)*-1</f>
        <v>-1666.6666666666667</v>
      </c>
      <c r="F198" t="s">
        <v>344</v>
      </c>
      <c r="G198" s="160" t="s">
        <v>236</v>
      </c>
      <c r="I198" s="28" t="str">
        <f>IFERROR(INDEX(Categorization!$D$2:$E$111,MATCH(Table1[[#This Row],[Category]],Categorization!$D$2:$D$111,0),2),"Blank")</f>
        <v>Liability</v>
      </c>
    </row>
    <row r="199" spans="1:9" x14ac:dyDescent="0.2">
      <c r="A199" s="28">
        <f>MONTH(B199)</f>
        <v>9</v>
      </c>
      <c r="B199" s="3">
        <v>45170</v>
      </c>
      <c r="C199" s="3" t="s">
        <v>243</v>
      </c>
      <c r="D199" t="s">
        <v>269</v>
      </c>
      <c r="E199" s="159">
        <f>(40000/24)*-1</f>
        <v>-1666.6666666666667</v>
      </c>
      <c r="F199" t="s">
        <v>344</v>
      </c>
      <c r="G199" s="160" t="s">
        <v>236</v>
      </c>
      <c r="I199" s="28" t="str">
        <f>IFERROR(INDEX(Categorization!$D$2:$E$111,MATCH(Table1[[#This Row],[Category]],Categorization!$D$2:$D$111,0),2),"Blank")</f>
        <v>Liability</v>
      </c>
    </row>
    <row r="200" spans="1:9" x14ac:dyDescent="0.2">
      <c r="A200" s="28">
        <f>MONTH(B200)</f>
        <v>10</v>
      </c>
      <c r="B200" s="3">
        <v>45200</v>
      </c>
      <c r="C200" s="3" t="s">
        <v>243</v>
      </c>
      <c r="D200" t="s">
        <v>269</v>
      </c>
      <c r="E200" s="159">
        <f>(40000/24)*-1</f>
        <v>-1666.6666666666667</v>
      </c>
      <c r="F200" t="s">
        <v>344</v>
      </c>
      <c r="G200" s="160" t="s">
        <v>236</v>
      </c>
      <c r="I200" s="28" t="str">
        <f>IFERROR(INDEX(Categorization!$D$2:$E$111,MATCH(Table1[[#This Row],[Category]],Categorization!$D$2:$D$111,0),2),"Blank")</f>
        <v>Liability</v>
      </c>
    </row>
    <row r="201" spans="1:9" x14ac:dyDescent="0.2">
      <c r="A201" s="28">
        <f>MONTH(B201)</f>
        <v>11</v>
      </c>
      <c r="B201" s="3">
        <v>45231</v>
      </c>
      <c r="C201" s="3" t="s">
        <v>243</v>
      </c>
      <c r="D201" t="s">
        <v>269</v>
      </c>
      <c r="E201" s="159">
        <f>(40000/24)*-1</f>
        <v>-1666.6666666666667</v>
      </c>
      <c r="F201" t="s">
        <v>344</v>
      </c>
      <c r="G201" s="160" t="s">
        <v>236</v>
      </c>
      <c r="I201" s="28" t="str">
        <f>IFERROR(INDEX(Categorization!$D$2:$E$111,MATCH(Table1[[#This Row],[Category]],Categorization!$D$2:$D$111,0),2),"Blank")</f>
        <v>Liability</v>
      </c>
    </row>
    <row r="202" spans="1:9" x14ac:dyDescent="0.2">
      <c r="A202" s="28">
        <f>MONTH(B202)</f>
        <v>12</v>
      </c>
      <c r="B202" s="3">
        <v>45261</v>
      </c>
      <c r="C202" s="3" t="s">
        <v>243</v>
      </c>
      <c r="D202" t="s">
        <v>269</v>
      </c>
      <c r="E202" s="159">
        <f>(40000/24)*-1</f>
        <v>-1666.6666666666667</v>
      </c>
      <c r="F202" t="s">
        <v>344</v>
      </c>
      <c r="G202" s="160" t="s">
        <v>236</v>
      </c>
      <c r="I202" s="28" t="str">
        <f>IFERROR(INDEX(Categorization!$D$2:$E$111,MATCH(Table1[[#This Row],[Category]],Categorization!$D$2:$D$111,0),2),"Blank")</f>
        <v>Liability</v>
      </c>
    </row>
    <row r="203" spans="1:9" x14ac:dyDescent="0.2">
      <c r="A203" s="28">
        <f>MONTH(B203)</f>
        <v>1</v>
      </c>
      <c r="B203" s="3">
        <v>44927</v>
      </c>
      <c r="C203" s="3" t="s">
        <v>243</v>
      </c>
      <c r="D203" t="s">
        <v>142</v>
      </c>
      <c r="E203" s="159">
        <v>-200</v>
      </c>
      <c r="F203" t="s">
        <v>299</v>
      </c>
      <c r="G203" s="160" t="s">
        <v>236</v>
      </c>
      <c r="I203" s="28" t="str">
        <f>IFERROR(INDEX(Categorization!$D$2:$E$111,MATCH(Table1[[#This Row],[Category]],Categorization!$D$2:$D$111,0),2),"Blank")</f>
        <v>Liability</v>
      </c>
    </row>
    <row r="204" spans="1:9" x14ac:dyDescent="0.2">
      <c r="A204" s="28">
        <f>MONTH(B204)</f>
        <v>2</v>
      </c>
      <c r="B204" s="3">
        <v>44958</v>
      </c>
      <c r="C204" s="3" t="s">
        <v>243</v>
      </c>
      <c r="D204" t="s">
        <v>142</v>
      </c>
      <c r="E204" s="159">
        <v>-200</v>
      </c>
      <c r="F204" t="s">
        <v>299</v>
      </c>
      <c r="G204" s="160" t="s">
        <v>236</v>
      </c>
      <c r="I204" s="28" t="str">
        <f>IFERROR(INDEX(Categorization!$D$2:$E$111,MATCH(Table1[[#This Row],[Category]],Categorization!$D$2:$D$111,0),2),"Blank")</f>
        <v>Liability</v>
      </c>
    </row>
    <row r="205" spans="1:9" x14ac:dyDescent="0.2">
      <c r="A205" s="28">
        <f>MONTH(B205)</f>
        <v>3</v>
      </c>
      <c r="B205" s="3">
        <v>44986</v>
      </c>
      <c r="C205" s="3" t="s">
        <v>243</v>
      </c>
      <c r="D205" t="s">
        <v>142</v>
      </c>
      <c r="E205" s="159">
        <v>-200</v>
      </c>
      <c r="F205" t="s">
        <v>299</v>
      </c>
      <c r="G205" s="160" t="s">
        <v>236</v>
      </c>
      <c r="I205" s="28" t="str">
        <f>IFERROR(INDEX(Categorization!$D$2:$E$111,MATCH(Table1[[#This Row],[Category]],Categorization!$D$2:$D$111,0),2),"Blank")</f>
        <v>Liability</v>
      </c>
    </row>
    <row r="206" spans="1:9" x14ac:dyDescent="0.2">
      <c r="A206" s="28">
        <f>MONTH(B206)</f>
        <v>4</v>
      </c>
      <c r="B206" s="3">
        <v>45017</v>
      </c>
      <c r="C206" s="3" t="s">
        <v>243</v>
      </c>
      <c r="D206" t="s">
        <v>142</v>
      </c>
      <c r="E206" s="159">
        <v>-200</v>
      </c>
      <c r="F206" t="s">
        <v>299</v>
      </c>
      <c r="G206" s="160" t="s">
        <v>236</v>
      </c>
      <c r="I206" s="28" t="str">
        <f>IFERROR(INDEX(Categorization!$D$2:$E$111,MATCH(Table1[[#This Row],[Category]],Categorization!$D$2:$D$111,0),2),"Blank")</f>
        <v>Liability</v>
      </c>
    </row>
    <row r="207" spans="1:9" x14ac:dyDescent="0.2">
      <c r="A207" s="28">
        <f>MONTH(B207)</f>
        <v>5</v>
      </c>
      <c r="B207" s="3">
        <v>45047</v>
      </c>
      <c r="C207" s="3" t="s">
        <v>243</v>
      </c>
      <c r="D207" t="s">
        <v>142</v>
      </c>
      <c r="E207" s="159">
        <v>-200</v>
      </c>
      <c r="F207" t="s">
        <v>299</v>
      </c>
      <c r="G207" s="160" t="s">
        <v>236</v>
      </c>
      <c r="I207" s="28" t="str">
        <f>IFERROR(INDEX(Categorization!$D$2:$E$111,MATCH(Table1[[#This Row],[Category]],Categorization!$D$2:$D$111,0),2),"Blank")</f>
        <v>Liability</v>
      </c>
    </row>
    <row r="208" spans="1:9" x14ac:dyDescent="0.2">
      <c r="A208" s="28">
        <f>MONTH(B208)</f>
        <v>6</v>
      </c>
      <c r="B208" s="3">
        <v>45078</v>
      </c>
      <c r="C208" s="3" t="s">
        <v>243</v>
      </c>
      <c r="D208" t="s">
        <v>142</v>
      </c>
      <c r="E208" s="159">
        <v>-200</v>
      </c>
      <c r="F208" t="s">
        <v>299</v>
      </c>
      <c r="G208" s="160" t="s">
        <v>236</v>
      </c>
      <c r="I208" s="28" t="str">
        <f>IFERROR(INDEX(Categorization!$D$2:$E$111,MATCH(Table1[[#This Row],[Category]],Categorization!$D$2:$D$111,0),2),"Blank")</f>
        <v>Liability</v>
      </c>
    </row>
    <row r="209" spans="1:9" x14ac:dyDescent="0.2">
      <c r="A209" s="28">
        <f>MONTH(B209)</f>
        <v>7</v>
      </c>
      <c r="B209" s="3">
        <v>45108</v>
      </c>
      <c r="C209" s="3" t="s">
        <v>243</v>
      </c>
      <c r="D209" t="s">
        <v>142</v>
      </c>
      <c r="E209" s="159">
        <v>-200</v>
      </c>
      <c r="F209" t="s">
        <v>299</v>
      </c>
      <c r="G209" s="160" t="s">
        <v>236</v>
      </c>
      <c r="I209" s="28" t="str">
        <f>IFERROR(INDEX(Categorization!$D$2:$E$111,MATCH(Table1[[#This Row],[Category]],Categorization!$D$2:$D$111,0),2),"Blank")</f>
        <v>Liability</v>
      </c>
    </row>
    <row r="210" spans="1:9" x14ac:dyDescent="0.2">
      <c r="A210" s="28">
        <f>MONTH(B210)</f>
        <v>8</v>
      </c>
      <c r="B210" s="3">
        <v>45139</v>
      </c>
      <c r="C210" s="3" t="s">
        <v>243</v>
      </c>
      <c r="D210" t="s">
        <v>142</v>
      </c>
      <c r="E210" s="159">
        <v>-200</v>
      </c>
      <c r="F210" t="s">
        <v>299</v>
      </c>
      <c r="G210" s="160" t="s">
        <v>236</v>
      </c>
      <c r="I210" s="28" t="str">
        <f>IFERROR(INDEX(Categorization!$D$2:$E$111,MATCH(Table1[[#This Row],[Category]],Categorization!$D$2:$D$111,0),2),"Blank")</f>
        <v>Liability</v>
      </c>
    </row>
    <row r="211" spans="1:9" x14ac:dyDescent="0.2">
      <c r="A211" s="28">
        <f>MONTH(B211)</f>
        <v>9</v>
      </c>
      <c r="B211" s="3">
        <v>45170</v>
      </c>
      <c r="C211" s="3" t="s">
        <v>243</v>
      </c>
      <c r="D211" t="s">
        <v>142</v>
      </c>
      <c r="E211" s="159">
        <v>-200</v>
      </c>
      <c r="F211" t="s">
        <v>299</v>
      </c>
      <c r="G211" s="160" t="s">
        <v>236</v>
      </c>
      <c r="I211" s="28" t="str">
        <f>IFERROR(INDEX(Categorization!$D$2:$E$111,MATCH(Table1[[#This Row],[Category]],Categorization!$D$2:$D$111,0),2),"Blank")</f>
        <v>Liability</v>
      </c>
    </row>
    <row r="212" spans="1:9" x14ac:dyDescent="0.2">
      <c r="A212" s="28">
        <f>MONTH(B212)</f>
        <v>10</v>
      </c>
      <c r="B212" s="3">
        <v>45200</v>
      </c>
      <c r="C212" s="3" t="s">
        <v>243</v>
      </c>
      <c r="D212" t="s">
        <v>142</v>
      </c>
      <c r="E212" s="159">
        <v>-200</v>
      </c>
      <c r="F212" t="s">
        <v>299</v>
      </c>
      <c r="G212" s="160" t="s">
        <v>236</v>
      </c>
      <c r="I212" s="28" t="str">
        <f>IFERROR(INDEX(Categorization!$D$2:$E$111,MATCH(Table1[[#This Row],[Category]],Categorization!$D$2:$D$111,0),2),"Blank")</f>
        <v>Liability</v>
      </c>
    </row>
    <row r="213" spans="1:9" x14ac:dyDescent="0.2">
      <c r="A213" s="28">
        <f>MONTH(B213)</f>
        <v>11</v>
      </c>
      <c r="B213" s="3">
        <v>45231</v>
      </c>
      <c r="C213" s="3" t="s">
        <v>243</v>
      </c>
      <c r="D213" t="s">
        <v>142</v>
      </c>
      <c r="E213" s="159">
        <v>-200</v>
      </c>
      <c r="F213" t="s">
        <v>299</v>
      </c>
      <c r="G213" s="160" t="s">
        <v>236</v>
      </c>
      <c r="I213" s="28" t="str">
        <f>IFERROR(INDEX(Categorization!$D$2:$E$111,MATCH(Table1[[#This Row],[Category]],Categorization!$D$2:$D$111,0),2),"Blank")</f>
        <v>Liability</v>
      </c>
    </row>
    <row r="214" spans="1:9" x14ac:dyDescent="0.2">
      <c r="A214" s="28">
        <f>MONTH(B214)</f>
        <v>12</v>
      </c>
      <c r="B214" s="3">
        <v>45261</v>
      </c>
      <c r="C214" s="3" t="s">
        <v>243</v>
      </c>
      <c r="D214" t="s">
        <v>142</v>
      </c>
      <c r="E214" s="159">
        <v>-200</v>
      </c>
      <c r="F214" t="s">
        <v>299</v>
      </c>
      <c r="G214" s="160" t="s">
        <v>236</v>
      </c>
      <c r="I214" s="28" t="str">
        <f>IFERROR(INDEX(Categorization!$D$2:$E$111,MATCH(Table1[[#This Row],[Category]],Categorization!$D$2:$D$111,0),2),"Blank")</f>
        <v>Liability</v>
      </c>
    </row>
    <row r="215" spans="1:9" x14ac:dyDescent="0.2">
      <c r="A215" s="28">
        <f>MONTH(B215)</f>
        <v>12</v>
      </c>
      <c r="B215" s="3">
        <v>45291</v>
      </c>
      <c r="C215" s="3" t="s">
        <v>243</v>
      </c>
      <c r="D215" t="s">
        <v>169</v>
      </c>
      <c r="E215" s="159">
        <f>8000*0.585*-1</f>
        <v>-4680</v>
      </c>
      <c r="F215" t="s">
        <v>65</v>
      </c>
      <c r="I215" s="28" t="str">
        <f>IFERROR(INDEX(Categorization!$D$2:$E$111,MATCH(Table1[[#This Row],[Category]],Categorization!$D$2:$D$111,0),2),"Blank")</f>
        <v>Expense</v>
      </c>
    </row>
    <row r="216" spans="1:9" x14ac:dyDescent="0.2">
      <c r="A216" s="28">
        <f>MONTH(B216)</f>
        <v>1</v>
      </c>
      <c r="B216" s="3">
        <v>44932</v>
      </c>
      <c r="C216" s="3" t="s">
        <v>243</v>
      </c>
      <c r="D216" t="s">
        <v>228</v>
      </c>
      <c r="E216" s="159">
        <v>-32</v>
      </c>
      <c r="F216" t="s">
        <v>198</v>
      </c>
      <c r="I216" s="28" t="str">
        <f>IFERROR(INDEX(Categorization!$D$2:$E$111,MATCH(Table1[[#This Row],[Category]],Categorization!$D$2:$D$111,0),2),"Blank")</f>
        <v>Expense</v>
      </c>
    </row>
    <row r="217" spans="1:9" x14ac:dyDescent="0.2">
      <c r="A217" s="28">
        <f>MONTH(B217)</f>
        <v>3</v>
      </c>
      <c r="B217" s="3">
        <v>44993</v>
      </c>
      <c r="C217" s="3" t="s">
        <v>243</v>
      </c>
      <c r="D217" t="s">
        <v>228</v>
      </c>
      <c r="E217" s="159">
        <v>-109</v>
      </c>
      <c r="F217" t="s">
        <v>198</v>
      </c>
      <c r="I217" s="28" t="str">
        <f>IFERROR(INDEX(Categorization!$D$2:$E$111,MATCH(Table1[[#This Row],[Category]],Categorization!$D$2:$D$111,0),2),"Blank")</f>
        <v>Expense</v>
      </c>
    </row>
    <row r="218" spans="1:9" x14ac:dyDescent="0.2">
      <c r="A218" s="28">
        <f>MONTH(B218)</f>
        <v>6</v>
      </c>
      <c r="B218" s="3">
        <v>45079</v>
      </c>
      <c r="C218" s="3" t="s">
        <v>243</v>
      </c>
      <c r="D218" t="s">
        <v>228</v>
      </c>
      <c r="E218" s="159">
        <v>-23</v>
      </c>
      <c r="F218" t="s">
        <v>198</v>
      </c>
      <c r="I218" s="28" t="str">
        <f>IFERROR(INDEX(Categorization!$D$2:$E$111,MATCH(Table1[[#This Row],[Category]],Categorization!$D$2:$D$111,0),2),"Blank")</f>
        <v>Expense</v>
      </c>
    </row>
    <row r="219" spans="1:9" x14ac:dyDescent="0.2">
      <c r="A219" s="28">
        <f>MONTH(B219)</f>
        <v>7</v>
      </c>
      <c r="B219" s="3">
        <v>45108</v>
      </c>
      <c r="C219" s="3" t="s">
        <v>243</v>
      </c>
      <c r="D219" t="s">
        <v>228</v>
      </c>
      <c r="E219" s="159">
        <v>-76</v>
      </c>
      <c r="F219" t="s">
        <v>198</v>
      </c>
      <c r="I219" s="28" t="str">
        <f>IFERROR(INDEX(Categorization!$D$2:$E$111,MATCH(Table1[[#This Row],[Category]],Categorization!$D$2:$D$111,0),2),"Blank")</f>
        <v>Expense</v>
      </c>
    </row>
    <row r="220" spans="1:9" x14ac:dyDescent="0.2">
      <c r="A220" s="28">
        <f>MONTH(B220)</f>
        <v>8</v>
      </c>
      <c r="B220" s="3">
        <v>45147</v>
      </c>
      <c r="C220" s="3" t="s">
        <v>243</v>
      </c>
      <c r="D220" t="s">
        <v>228</v>
      </c>
      <c r="E220" s="159">
        <v>-212</v>
      </c>
      <c r="F220" t="s">
        <v>198</v>
      </c>
      <c r="I220" s="28" t="str">
        <f>IFERROR(INDEX(Categorization!$D$2:$E$111,MATCH(Table1[[#This Row],[Category]],Categorization!$D$2:$D$111,0),2),"Blank")</f>
        <v>Expense</v>
      </c>
    </row>
    <row r="221" spans="1:9" x14ac:dyDescent="0.2">
      <c r="A221" s="28">
        <f>MONTH(B221)</f>
        <v>2</v>
      </c>
      <c r="B221" s="3">
        <v>44962</v>
      </c>
      <c r="C221" s="3" t="s">
        <v>243</v>
      </c>
      <c r="D221" t="s">
        <v>161</v>
      </c>
      <c r="E221" s="159">
        <v>-800</v>
      </c>
      <c r="F221" t="s">
        <v>162</v>
      </c>
      <c r="H221" t="s">
        <v>229</v>
      </c>
      <c r="I221" s="28" t="str">
        <f>IFERROR(INDEX(Categorization!$D$2:$E$111,MATCH(Table1[[#This Row],[Category]],Categorization!$D$2:$D$111,0),2),"Blank")</f>
        <v>COGS</v>
      </c>
    </row>
    <row r="222" spans="1:9" x14ac:dyDescent="0.2">
      <c r="A222" s="28">
        <f>MONTH(B222)</f>
        <v>2</v>
      </c>
      <c r="B222" s="3">
        <v>44962</v>
      </c>
      <c r="C222" s="3" t="s">
        <v>243</v>
      </c>
      <c r="D222" t="s">
        <v>161</v>
      </c>
      <c r="E222" s="159">
        <v>-100</v>
      </c>
      <c r="F222" t="s">
        <v>162</v>
      </c>
      <c r="H222" t="s">
        <v>229</v>
      </c>
      <c r="I222" s="28" t="str">
        <f>IFERROR(INDEX(Categorization!$D$2:$E$111,MATCH(Table1[[#This Row],[Category]],Categorization!$D$2:$D$111,0),2),"Blank")</f>
        <v>COGS</v>
      </c>
    </row>
    <row r="223" spans="1:9" x14ac:dyDescent="0.2">
      <c r="A223" s="28">
        <f>MONTH(B223)</f>
        <v>1</v>
      </c>
      <c r="B223" s="3">
        <v>44927</v>
      </c>
      <c r="C223" s="3" t="s">
        <v>243</v>
      </c>
      <c r="D223" t="s">
        <v>342</v>
      </c>
      <c r="E223" s="159">
        <v>-545.73</v>
      </c>
      <c r="F223" t="s">
        <v>343</v>
      </c>
      <c r="G223" s="160" t="s">
        <v>236</v>
      </c>
      <c r="I223" s="28" t="str">
        <f>IFERROR(INDEX(Categorization!$D$2:$E$111,MATCH(Table1[[#This Row],[Category]],Categorization!$D$2:$D$111,0),2),"Blank")</f>
        <v>Liability</v>
      </c>
    </row>
    <row r="224" spans="1:9" x14ac:dyDescent="0.2">
      <c r="A224" s="28">
        <f>MONTH(B224)</f>
        <v>2</v>
      </c>
      <c r="B224" s="3">
        <v>44958</v>
      </c>
      <c r="C224" s="3" t="s">
        <v>243</v>
      </c>
      <c r="D224" t="s">
        <v>342</v>
      </c>
      <c r="E224" s="159">
        <v>-545.73</v>
      </c>
      <c r="F224" t="s">
        <v>343</v>
      </c>
      <c r="G224" s="160" t="s">
        <v>236</v>
      </c>
      <c r="I224" s="28" t="str">
        <f>IFERROR(INDEX(Categorization!$D$2:$E$111,MATCH(Table1[[#This Row],[Category]],Categorization!$D$2:$D$111,0),2),"Blank")</f>
        <v>Liability</v>
      </c>
    </row>
    <row r="225" spans="1:9" x14ac:dyDescent="0.2">
      <c r="A225" s="28">
        <f>MONTH(B225)</f>
        <v>3</v>
      </c>
      <c r="B225" s="3">
        <v>44986</v>
      </c>
      <c r="C225" s="3" t="s">
        <v>243</v>
      </c>
      <c r="D225" t="s">
        <v>342</v>
      </c>
      <c r="E225" s="159">
        <v>-545.73</v>
      </c>
      <c r="F225" t="s">
        <v>343</v>
      </c>
      <c r="G225" s="160" t="s">
        <v>236</v>
      </c>
      <c r="I225" s="28" t="str">
        <f>IFERROR(INDEX(Categorization!$D$2:$E$111,MATCH(Table1[[#This Row],[Category]],Categorization!$D$2:$D$111,0),2),"Blank")</f>
        <v>Liability</v>
      </c>
    </row>
    <row r="226" spans="1:9" x14ac:dyDescent="0.2">
      <c r="A226" s="28">
        <f>MONTH(B226)</f>
        <v>4</v>
      </c>
      <c r="B226" s="3">
        <v>45017</v>
      </c>
      <c r="C226" s="3" t="s">
        <v>243</v>
      </c>
      <c r="D226" t="s">
        <v>342</v>
      </c>
      <c r="E226" s="159">
        <v>-545.73</v>
      </c>
      <c r="F226" t="s">
        <v>343</v>
      </c>
      <c r="G226" s="160" t="s">
        <v>236</v>
      </c>
      <c r="I226" s="28" t="str">
        <f>IFERROR(INDEX(Categorization!$D$2:$E$111,MATCH(Table1[[#This Row],[Category]],Categorization!$D$2:$D$111,0),2),"Blank")</f>
        <v>Liability</v>
      </c>
    </row>
    <row r="227" spans="1:9" x14ac:dyDescent="0.2">
      <c r="A227" s="28">
        <f>MONTH(B227)</f>
        <v>5</v>
      </c>
      <c r="B227" s="3">
        <v>45047</v>
      </c>
      <c r="C227" s="3" t="s">
        <v>243</v>
      </c>
      <c r="D227" t="s">
        <v>342</v>
      </c>
      <c r="E227" s="159">
        <v>-545.73</v>
      </c>
      <c r="F227" t="s">
        <v>343</v>
      </c>
      <c r="G227" s="160" t="s">
        <v>236</v>
      </c>
      <c r="I227" s="28" t="str">
        <f>IFERROR(INDEX(Categorization!$D$2:$E$111,MATCH(Table1[[#This Row],[Category]],Categorization!$D$2:$D$111,0),2),"Blank")</f>
        <v>Liability</v>
      </c>
    </row>
    <row r="228" spans="1:9" x14ac:dyDescent="0.2">
      <c r="A228" s="28">
        <f>MONTH(B228)</f>
        <v>6</v>
      </c>
      <c r="B228" s="3">
        <v>45078</v>
      </c>
      <c r="C228" s="3" t="s">
        <v>243</v>
      </c>
      <c r="D228" t="s">
        <v>342</v>
      </c>
      <c r="E228" s="159">
        <v>-545.73</v>
      </c>
      <c r="F228" t="s">
        <v>343</v>
      </c>
      <c r="G228" s="160" t="s">
        <v>236</v>
      </c>
      <c r="I228" s="28" t="str">
        <f>IFERROR(INDEX(Categorization!$D$2:$E$111,MATCH(Table1[[#This Row],[Category]],Categorization!$D$2:$D$111,0),2),"Blank")</f>
        <v>Liability</v>
      </c>
    </row>
    <row r="229" spans="1:9" x14ac:dyDescent="0.2">
      <c r="A229" s="28">
        <f>MONTH(B229)</f>
        <v>7</v>
      </c>
      <c r="B229" s="3">
        <v>45108</v>
      </c>
      <c r="C229" s="3" t="s">
        <v>243</v>
      </c>
      <c r="D229" t="s">
        <v>342</v>
      </c>
      <c r="E229" s="159">
        <v>-545.73</v>
      </c>
      <c r="F229" t="s">
        <v>343</v>
      </c>
      <c r="G229" s="160" t="s">
        <v>236</v>
      </c>
      <c r="I229" s="28" t="str">
        <f>IFERROR(INDEX(Categorization!$D$2:$E$111,MATCH(Table1[[#This Row],[Category]],Categorization!$D$2:$D$111,0),2),"Blank")</f>
        <v>Liability</v>
      </c>
    </row>
    <row r="230" spans="1:9" x14ac:dyDescent="0.2">
      <c r="A230" s="28">
        <f>MONTH(B230)</f>
        <v>8</v>
      </c>
      <c r="B230" s="3">
        <v>45139</v>
      </c>
      <c r="C230" s="3" t="s">
        <v>243</v>
      </c>
      <c r="D230" t="s">
        <v>342</v>
      </c>
      <c r="E230" s="159">
        <v>-545.73</v>
      </c>
      <c r="F230" t="s">
        <v>343</v>
      </c>
      <c r="G230" s="160" t="s">
        <v>236</v>
      </c>
      <c r="I230" s="28" t="str">
        <f>IFERROR(INDEX(Categorization!$D$2:$E$111,MATCH(Table1[[#This Row],[Category]],Categorization!$D$2:$D$111,0),2),"Blank")</f>
        <v>Liability</v>
      </c>
    </row>
    <row r="231" spans="1:9" x14ac:dyDescent="0.2">
      <c r="A231" s="28">
        <f>MONTH(B231)</f>
        <v>9</v>
      </c>
      <c r="B231" s="3">
        <v>45170</v>
      </c>
      <c r="C231" s="3" t="s">
        <v>243</v>
      </c>
      <c r="D231" t="s">
        <v>342</v>
      </c>
      <c r="E231" s="159">
        <v>-545.73</v>
      </c>
      <c r="F231" t="s">
        <v>343</v>
      </c>
      <c r="G231" s="160" t="s">
        <v>236</v>
      </c>
      <c r="I231" s="28" t="str">
        <f>IFERROR(INDEX(Categorization!$D$2:$E$111,MATCH(Table1[[#This Row],[Category]],Categorization!$D$2:$D$111,0),2),"Blank")</f>
        <v>Liability</v>
      </c>
    </row>
    <row r="232" spans="1:9" x14ac:dyDescent="0.2">
      <c r="A232" s="28">
        <f>MONTH(B232)</f>
        <v>10</v>
      </c>
      <c r="B232" s="3">
        <v>45200</v>
      </c>
      <c r="C232" s="3" t="s">
        <v>243</v>
      </c>
      <c r="D232" t="s">
        <v>342</v>
      </c>
      <c r="E232" s="159">
        <v>-545.73</v>
      </c>
      <c r="F232" t="s">
        <v>343</v>
      </c>
      <c r="G232" s="160" t="s">
        <v>236</v>
      </c>
      <c r="I232" s="28" t="str">
        <f>IFERROR(INDEX(Categorization!$D$2:$E$111,MATCH(Table1[[#This Row],[Category]],Categorization!$D$2:$D$111,0),2),"Blank")</f>
        <v>Liability</v>
      </c>
    </row>
    <row r="233" spans="1:9" x14ac:dyDescent="0.2">
      <c r="A233" s="28">
        <f>MONTH(B233)</f>
        <v>11</v>
      </c>
      <c r="B233" s="3">
        <v>45231</v>
      </c>
      <c r="C233" s="3" t="s">
        <v>243</v>
      </c>
      <c r="D233" t="s">
        <v>342</v>
      </c>
      <c r="E233" s="159">
        <v>-545.73</v>
      </c>
      <c r="F233" t="s">
        <v>343</v>
      </c>
      <c r="G233" s="160" t="s">
        <v>236</v>
      </c>
      <c r="I233" s="28" t="str">
        <f>IFERROR(INDEX(Categorization!$D$2:$E$111,MATCH(Table1[[#This Row],[Category]],Categorization!$D$2:$D$111,0),2),"Blank")</f>
        <v>Liability</v>
      </c>
    </row>
    <row r="234" spans="1:9" x14ac:dyDescent="0.2">
      <c r="A234" s="28">
        <f>MONTH(B234)</f>
        <v>12</v>
      </c>
      <c r="B234" s="3">
        <v>45261</v>
      </c>
      <c r="C234" s="3" t="s">
        <v>243</v>
      </c>
      <c r="D234" t="s">
        <v>342</v>
      </c>
      <c r="E234" s="159">
        <v>-545.73</v>
      </c>
      <c r="F234" t="s">
        <v>343</v>
      </c>
      <c r="G234" s="160" t="s">
        <v>236</v>
      </c>
      <c r="I234" s="28" t="str">
        <f>IFERROR(INDEX(Categorization!$D$2:$E$111,MATCH(Table1[[#This Row],[Category]],Categorization!$D$2:$D$111,0),2),"Blank")</f>
        <v>Liability</v>
      </c>
    </row>
    <row r="235" spans="1:9" x14ac:dyDescent="0.2">
      <c r="A235" s="28">
        <f>MONTH(B235)</f>
        <v>6</v>
      </c>
      <c r="B235" s="3">
        <v>45078</v>
      </c>
      <c r="C235" s="3" t="s">
        <v>243</v>
      </c>
      <c r="D235" t="s">
        <v>168</v>
      </c>
      <c r="E235" s="159">
        <v>-3000</v>
      </c>
      <c r="F235" t="s">
        <v>68</v>
      </c>
      <c r="I235" s="28" t="str">
        <f>IFERROR(INDEX(Categorization!$D$2:$E$111,MATCH(Table1[[#This Row],[Category]],Categorization!$D$2:$D$111,0),2),"Blank")</f>
        <v>Expense</v>
      </c>
    </row>
    <row r="236" spans="1:9" x14ac:dyDescent="0.2">
      <c r="A236" s="28">
        <f>MONTH(B236)</f>
        <v>11</v>
      </c>
      <c r="B236" s="3">
        <v>45231</v>
      </c>
      <c r="C236" s="3" t="s">
        <v>243</v>
      </c>
      <c r="D236" t="s">
        <v>170</v>
      </c>
      <c r="E236" s="159">
        <v>-5000</v>
      </c>
      <c r="F236" t="s">
        <v>68</v>
      </c>
      <c r="I236" s="28" t="str">
        <f>IFERROR(INDEX(Categorization!$D$2:$E$111,MATCH(Table1[[#This Row],[Category]],Categorization!$D$2:$D$111,0),2),"Blank")</f>
        <v>Expense</v>
      </c>
    </row>
    <row r="237" spans="1:9" x14ac:dyDescent="0.2">
      <c r="A237" s="28">
        <f>MONTH(B237)</f>
        <v>2</v>
      </c>
      <c r="B237" s="3">
        <v>44961</v>
      </c>
      <c r="C237" s="3" t="s">
        <v>243</v>
      </c>
      <c r="D237" t="s">
        <v>305</v>
      </c>
      <c r="E237" s="159">
        <v>-500</v>
      </c>
      <c r="F237" t="s">
        <v>167</v>
      </c>
      <c r="H237" t="s">
        <v>229</v>
      </c>
      <c r="I237" s="28" t="str">
        <f>IFERROR(INDEX(Categorization!$D$2:$E$111,MATCH(Table1[[#This Row],[Category]],Categorization!$D$2:$D$111,0),2),"Blank")</f>
        <v>COGS</v>
      </c>
    </row>
    <row r="238" spans="1:9" x14ac:dyDescent="0.2">
      <c r="A238" s="28">
        <f>MONTH(B238)</f>
        <v>2</v>
      </c>
      <c r="B238" s="3">
        <v>44962</v>
      </c>
      <c r="C238" s="3" t="s">
        <v>243</v>
      </c>
      <c r="D238" t="s">
        <v>166</v>
      </c>
      <c r="E238" s="159">
        <v>-2000</v>
      </c>
      <c r="F238" t="s">
        <v>167</v>
      </c>
      <c r="H238" t="s">
        <v>132</v>
      </c>
      <c r="I238" s="28" t="str">
        <f>IFERROR(INDEX(Categorization!$D$2:$E$111,MATCH(Table1[[#This Row],[Category]],Categorization!$D$2:$D$111,0),2),"Blank")</f>
        <v>COGS</v>
      </c>
    </row>
    <row r="239" spans="1:9" x14ac:dyDescent="0.2">
      <c r="A239" s="28">
        <f>MONTH(B239)</f>
        <v>3</v>
      </c>
      <c r="B239" s="3">
        <v>44986</v>
      </c>
      <c r="C239" s="3" t="s">
        <v>243</v>
      </c>
      <c r="D239" t="s">
        <v>140</v>
      </c>
      <c r="E239" s="159">
        <v>-200</v>
      </c>
      <c r="F239" t="s">
        <v>72</v>
      </c>
      <c r="I239" s="28" t="str">
        <f>IFERROR(INDEX(Categorization!$D$2:$E$111,MATCH(Table1[[#This Row],[Category]],Categorization!$D$2:$D$111,0),2),"Blank")</f>
        <v>Expense</v>
      </c>
    </row>
    <row r="240" spans="1:9" x14ac:dyDescent="0.2">
      <c r="A240" s="28">
        <f>MONTH(B240)</f>
        <v>1</v>
      </c>
      <c r="B240" s="3">
        <v>44927</v>
      </c>
      <c r="C240" s="3" t="s">
        <v>243</v>
      </c>
      <c r="D240" t="s">
        <v>129</v>
      </c>
      <c r="E240" s="159">
        <v>-50</v>
      </c>
      <c r="F240" t="s">
        <v>72</v>
      </c>
      <c r="I240" s="28" t="str">
        <f>IFERROR(INDEX(Categorization!$D$2:$E$111,MATCH(Table1[[#This Row],[Category]],Categorization!$D$2:$D$111,0),2),"Blank")</f>
        <v>Expense</v>
      </c>
    </row>
    <row r="241" spans="1:9" x14ac:dyDescent="0.2">
      <c r="A241" s="28">
        <f>MONTH(B241)</f>
        <v>2</v>
      </c>
      <c r="B241" s="3">
        <v>44962</v>
      </c>
      <c r="C241" s="3" t="s">
        <v>243</v>
      </c>
      <c r="D241" t="s">
        <v>339</v>
      </c>
      <c r="E241" s="159">
        <v>-800</v>
      </c>
      <c r="F241" t="s">
        <v>67</v>
      </c>
      <c r="I241" s="28" t="str">
        <f>IFERROR(INDEX(Categorization!$D$2:$E$111,MATCH(Table1[[#This Row],[Category]],Categorization!$D$2:$D$111,0),2),"Blank")</f>
        <v>Expense</v>
      </c>
    </row>
    <row r="242" spans="1:9" x14ac:dyDescent="0.2">
      <c r="A242" s="28">
        <f>MONTH(B242)</f>
        <v>4</v>
      </c>
      <c r="B242" s="3">
        <v>45031</v>
      </c>
      <c r="C242" s="3" t="s">
        <v>243</v>
      </c>
      <c r="D242" t="s">
        <v>165</v>
      </c>
      <c r="E242" s="159">
        <v>-1000</v>
      </c>
      <c r="F242" t="s">
        <v>76</v>
      </c>
      <c r="I242" s="28" t="str">
        <f>IFERROR(INDEX(Categorization!$D$2:$E$111,MATCH(Table1[[#This Row],[Category]],Categorization!$D$2:$D$111,0),2),"Blank")</f>
        <v>Expense</v>
      </c>
    </row>
    <row r="243" spans="1:9" x14ac:dyDescent="0.2">
      <c r="A243" s="28">
        <f>MONTH(B243)</f>
        <v>6</v>
      </c>
      <c r="B243" s="3">
        <v>45078</v>
      </c>
      <c r="C243" s="3" t="s">
        <v>243</v>
      </c>
      <c r="D243" t="s">
        <v>164</v>
      </c>
      <c r="E243" s="159">
        <v>-1000</v>
      </c>
      <c r="F243" t="s">
        <v>76</v>
      </c>
      <c r="I243" s="28" t="str">
        <f>IFERROR(INDEX(Categorization!$D$2:$E$111,MATCH(Table1[[#This Row],[Category]],Categorization!$D$2:$D$111,0),2),"Blank")</f>
        <v>Expense</v>
      </c>
    </row>
    <row r="244" spans="1:9" x14ac:dyDescent="0.2">
      <c r="A244" s="28">
        <f>MONTH(B244)</f>
        <v>12</v>
      </c>
      <c r="B244" s="3">
        <v>45275</v>
      </c>
      <c r="C244" s="3" t="s">
        <v>243</v>
      </c>
      <c r="D244" t="s">
        <v>249</v>
      </c>
      <c r="E244" s="159">
        <v>-50</v>
      </c>
      <c r="F244" t="s">
        <v>247</v>
      </c>
      <c r="I244" s="28" t="str">
        <f>IFERROR(INDEX(Categorization!$D$2:$E$111,MATCH(Table1[[#This Row],[Category]],Categorization!$D$2:$D$111,0),2),"Blank")</f>
        <v>Other</v>
      </c>
    </row>
    <row r="245" spans="1:9" x14ac:dyDescent="0.2">
      <c r="A245" s="28">
        <f>MONTH(B245)</f>
        <v>3</v>
      </c>
      <c r="B245" s="3">
        <v>44986</v>
      </c>
      <c r="C245" s="3" t="s">
        <v>243</v>
      </c>
      <c r="D245" t="s">
        <v>136</v>
      </c>
      <c r="E245" s="159">
        <v>-90</v>
      </c>
      <c r="F245" t="s">
        <v>70</v>
      </c>
      <c r="I245" s="28" t="str">
        <f>IFERROR(INDEX(Categorization!$D$2:$E$111,MATCH(Table1[[#This Row],[Category]],Categorization!$D$2:$D$111,0),2),"Blank")</f>
        <v>Expense</v>
      </c>
    </row>
    <row r="246" spans="1:9" x14ac:dyDescent="0.2">
      <c r="A246" s="28">
        <f>MONTH(B246)</f>
        <v>4</v>
      </c>
      <c r="B246" s="3">
        <v>45017</v>
      </c>
      <c r="C246" s="3" t="s">
        <v>243</v>
      </c>
      <c r="D246" t="s">
        <v>136</v>
      </c>
      <c r="E246" s="159">
        <v>-90</v>
      </c>
      <c r="F246" t="s">
        <v>70</v>
      </c>
      <c r="I246" s="28" t="str">
        <f>IFERROR(INDEX(Categorization!$D$2:$E$111,MATCH(Table1[[#This Row],[Category]],Categorization!$D$2:$D$111,0),2),"Blank")</f>
        <v>Expense</v>
      </c>
    </row>
    <row r="247" spans="1:9" x14ac:dyDescent="0.2">
      <c r="A247" s="28">
        <f>MONTH(B247)</f>
        <v>5</v>
      </c>
      <c r="B247" s="3">
        <v>45047</v>
      </c>
      <c r="C247" s="3" t="s">
        <v>243</v>
      </c>
      <c r="D247" t="s">
        <v>136</v>
      </c>
      <c r="E247" s="159">
        <v>-90</v>
      </c>
      <c r="F247" t="s">
        <v>70</v>
      </c>
      <c r="I247" s="28" t="str">
        <f>IFERROR(INDEX(Categorization!$D$2:$E$111,MATCH(Table1[[#This Row],[Category]],Categorization!$D$2:$D$111,0),2),"Blank")</f>
        <v>Expense</v>
      </c>
    </row>
    <row r="248" spans="1:9" x14ac:dyDescent="0.2">
      <c r="A248" s="28">
        <f>MONTH(B248)</f>
        <v>6</v>
      </c>
      <c r="B248" s="3">
        <v>45078</v>
      </c>
      <c r="C248" s="3" t="s">
        <v>243</v>
      </c>
      <c r="D248" t="s">
        <v>136</v>
      </c>
      <c r="E248" s="159">
        <v>-90</v>
      </c>
      <c r="F248" t="s">
        <v>70</v>
      </c>
      <c r="I248" s="28" t="str">
        <f>IFERROR(INDEX(Categorization!$D$2:$E$111,MATCH(Table1[[#This Row],[Category]],Categorization!$D$2:$D$111,0),2),"Blank")</f>
        <v>Expense</v>
      </c>
    </row>
    <row r="249" spans="1:9" x14ac:dyDescent="0.2">
      <c r="A249" s="28">
        <f>MONTH(B249)</f>
        <v>7</v>
      </c>
      <c r="B249" s="3">
        <v>45108</v>
      </c>
      <c r="C249" s="3" t="s">
        <v>243</v>
      </c>
      <c r="D249" t="s">
        <v>136</v>
      </c>
      <c r="E249" s="159">
        <v>-90</v>
      </c>
      <c r="F249" t="s">
        <v>70</v>
      </c>
      <c r="I249" s="28" t="str">
        <f>IFERROR(INDEX(Categorization!$D$2:$E$111,MATCH(Table1[[#This Row],[Category]],Categorization!$D$2:$D$111,0),2),"Blank")</f>
        <v>Expense</v>
      </c>
    </row>
    <row r="250" spans="1:9" x14ac:dyDescent="0.2">
      <c r="A250" s="28">
        <f>MONTH(B250)</f>
        <v>8</v>
      </c>
      <c r="B250" s="3">
        <v>45139</v>
      </c>
      <c r="C250" s="3" t="s">
        <v>243</v>
      </c>
      <c r="D250" t="s">
        <v>136</v>
      </c>
      <c r="E250" s="159">
        <v>-90</v>
      </c>
      <c r="F250" t="s">
        <v>70</v>
      </c>
      <c r="I250" s="28" t="str">
        <f>IFERROR(INDEX(Categorization!$D$2:$E$111,MATCH(Table1[[#This Row],[Category]],Categorization!$D$2:$D$111,0),2),"Blank")</f>
        <v>Expense</v>
      </c>
    </row>
    <row r="251" spans="1:9" x14ac:dyDescent="0.2">
      <c r="A251" s="28">
        <f>MONTH(B251)</f>
        <v>9</v>
      </c>
      <c r="B251" s="3">
        <v>45170</v>
      </c>
      <c r="C251" s="3" t="s">
        <v>243</v>
      </c>
      <c r="D251" t="s">
        <v>136</v>
      </c>
      <c r="E251" s="159">
        <v>-90</v>
      </c>
      <c r="F251" t="s">
        <v>70</v>
      </c>
      <c r="I251" s="28" t="str">
        <f>IFERROR(INDEX(Categorization!$D$2:$E$111,MATCH(Table1[[#This Row],[Category]],Categorization!$D$2:$D$111,0),2),"Blank")</f>
        <v>Expense</v>
      </c>
    </row>
    <row r="252" spans="1:9" x14ac:dyDescent="0.2">
      <c r="A252" s="28">
        <f>MONTH(B252)</f>
        <v>10</v>
      </c>
      <c r="B252" s="3">
        <v>45200</v>
      </c>
      <c r="C252" s="3" t="s">
        <v>243</v>
      </c>
      <c r="D252" t="s">
        <v>136</v>
      </c>
      <c r="E252" s="159">
        <v>-90</v>
      </c>
      <c r="F252" t="s">
        <v>70</v>
      </c>
      <c r="I252" s="28" t="str">
        <f>IFERROR(INDEX(Categorization!$D$2:$E$111,MATCH(Table1[[#This Row],[Category]],Categorization!$D$2:$D$111,0),2),"Blank")</f>
        <v>Expense</v>
      </c>
    </row>
    <row r="253" spans="1:9" x14ac:dyDescent="0.2">
      <c r="A253" s="28">
        <f>MONTH(B253)</f>
        <v>11</v>
      </c>
      <c r="B253" s="3">
        <v>45231</v>
      </c>
      <c r="C253" s="3" t="s">
        <v>243</v>
      </c>
      <c r="D253" t="s">
        <v>136</v>
      </c>
      <c r="E253" s="159">
        <v>-90</v>
      </c>
      <c r="F253" t="s">
        <v>70</v>
      </c>
      <c r="I253" s="28" t="str">
        <f>IFERROR(INDEX(Categorization!$D$2:$E$111,MATCH(Table1[[#This Row],[Category]],Categorization!$D$2:$D$111,0),2),"Blank")</f>
        <v>Expense</v>
      </c>
    </row>
    <row r="254" spans="1:9" x14ac:dyDescent="0.2">
      <c r="A254" s="28">
        <f>MONTH(B254)</f>
        <v>12</v>
      </c>
      <c r="B254" s="3">
        <v>45261</v>
      </c>
      <c r="C254" s="3" t="s">
        <v>243</v>
      </c>
      <c r="D254" t="s">
        <v>136</v>
      </c>
      <c r="E254" s="159">
        <v>-90</v>
      </c>
      <c r="F254" t="s">
        <v>70</v>
      </c>
      <c r="I254" s="28" t="str">
        <f>IFERROR(INDEX(Categorization!$D$2:$E$111,MATCH(Table1[[#This Row],[Category]],Categorization!$D$2:$D$111,0),2),"Blank")</f>
        <v>Expense</v>
      </c>
    </row>
    <row r="255" spans="1:9" x14ac:dyDescent="0.2">
      <c r="A255" s="28">
        <f>MONTH(B255)</f>
        <v>2</v>
      </c>
      <c r="B255" s="3">
        <v>44958</v>
      </c>
      <c r="C255" s="3" t="s">
        <v>243</v>
      </c>
      <c r="D255" t="s">
        <v>124</v>
      </c>
      <c r="E255" s="159">
        <v>-215.81</v>
      </c>
      <c r="F255" t="s">
        <v>70</v>
      </c>
      <c r="I255" s="28" t="str">
        <f>IFERROR(INDEX(Categorization!$D$2:$E$111,MATCH(Table1[[#This Row],[Category]],Categorization!$D$2:$D$111,0),2),"Blank")</f>
        <v>Expense</v>
      </c>
    </row>
    <row r="256" spans="1:9" x14ac:dyDescent="0.2">
      <c r="A256" s="28">
        <f>MONTH(B256)</f>
        <v>3</v>
      </c>
      <c r="B256" s="3">
        <v>44986</v>
      </c>
      <c r="C256" s="3" t="s">
        <v>243</v>
      </c>
      <c r="D256" t="s">
        <v>124</v>
      </c>
      <c r="E256" s="159">
        <v>-51.59</v>
      </c>
      <c r="F256" t="s">
        <v>70</v>
      </c>
      <c r="I256" s="28" t="str">
        <f>IFERROR(INDEX(Categorization!$D$2:$E$111,MATCH(Table1[[#This Row],[Category]],Categorization!$D$2:$D$111,0),2),"Blank")</f>
        <v>Expense</v>
      </c>
    </row>
    <row r="257" spans="1:9" x14ac:dyDescent="0.2">
      <c r="A257" s="28">
        <f>MONTH(B257)</f>
        <v>4</v>
      </c>
      <c r="B257" s="3">
        <v>45017</v>
      </c>
      <c r="C257" s="3" t="s">
        <v>243</v>
      </c>
      <c r="D257" t="s">
        <v>124</v>
      </c>
      <c r="E257" s="159">
        <v>-164.53</v>
      </c>
      <c r="F257" t="s">
        <v>70</v>
      </c>
      <c r="I257" s="28" t="str">
        <f>IFERROR(INDEX(Categorization!$D$2:$E$111,MATCH(Table1[[#This Row],[Category]],Categorization!$D$2:$D$111,0),2),"Blank")</f>
        <v>Expense</v>
      </c>
    </row>
    <row r="258" spans="1:9" x14ac:dyDescent="0.2">
      <c r="A258" s="28">
        <f>MONTH(B258)</f>
        <v>5</v>
      </c>
      <c r="B258" s="3">
        <v>45047</v>
      </c>
      <c r="C258" s="3" t="s">
        <v>243</v>
      </c>
      <c r="D258" t="s">
        <v>124</v>
      </c>
      <c r="E258" s="159">
        <v>-15.53</v>
      </c>
      <c r="F258" t="s">
        <v>70</v>
      </c>
      <c r="I258" s="28" t="str">
        <f>IFERROR(INDEX(Categorization!$D$2:$E$111,MATCH(Table1[[#This Row],[Category]],Categorization!$D$2:$D$111,0),2),"Blank")</f>
        <v>Expense</v>
      </c>
    </row>
    <row r="259" spans="1:9" x14ac:dyDescent="0.2">
      <c r="A259" s="28">
        <f>MONTH(B259)</f>
        <v>6</v>
      </c>
      <c r="B259" s="3">
        <v>45078</v>
      </c>
      <c r="C259" s="3" t="s">
        <v>243</v>
      </c>
      <c r="D259" t="s">
        <v>124</v>
      </c>
      <c r="E259" s="159">
        <v>-181.79</v>
      </c>
      <c r="F259" t="s">
        <v>70</v>
      </c>
      <c r="I259" s="28" t="str">
        <f>IFERROR(INDEX(Categorization!$D$2:$E$111,MATCH(Table1[[#This Row],[Category]],Categorization!$D$2:$D$111,0),2),"Blank")</f>
        <v>Expense</v>
      </c>
    </row>
    <row r="260" spans="1:9" x14ac:dyDescent="0.2">
      <c r="A260" s="28">
        <f>MONTH(B260)</f>
        <v>7</v>
      </c>
      <c r="B260" s="3">
        <v>45108</v>
      </c>
      <c r="C260" s="3" t="s">
        <v>243</v>
      </c>
      <c r="D260" t="s">
        <v>124</v>
      </c>
      <c r="E260" s="159">
        <v>-188.96</v>
      </c>
      <c r="F260" t="s">
        <v>70</v>
      </c>
      <c r="I260" s="28" t="str">
        <f>IFERROR(INDEX(Categorization!$D$2:$E$111,MATCH(Table1[[#This Row],[Category]],Categorization!$D$2:$D$111,0),2),"Blank")</f>
        <v>Expense</v>
      </c>
    </row>
    <row r="261" spans="1:9" x14ac:dyDescent="0.2">
      <c r="A261" s="28">
        <f>MONTH(B261)</f>
        <v>8</v>
      </c>
      <c r="B261" s="3">
        <v>45139</v>
      </c>
      <c r="C261" s="3" t="s">
        <v>243</v>
      </c>
      <c r="D261" t="s">
        <v>124</v>
      </c>
      <c r="E261" s="159">
        <v>-189.9</v>
      </c>
      <c r="F261" t="s">
        <v>70</v>
      </c>
      <c r="I261" s="28" t="str">
        <f>IFERROR(INDEX(Categorization!$D$2:$E$111,MATCH(Table1[[#This Row],[Category]],Categorization!$D$2:$D$111,0),2),"Blank")</f>
        <v>Expense</v>
      </c>
    </row>
    <row r="262" spans="1:9" x14ac:dyDescent="0.2">
      <c r="A262" s="28">
        <f>MONTH(B262)</f>
        <v>9</v>
      </c>
      <c r="B262" s="3">
        <v>45170</v>
      </c>
      <c r="C262" s="3" t="s">
        <v>243</v>
      </c>
      <c r="D262" t="s">
        <v>124</v>
      </c>
      <c r="E262" s="159">
        <v>-159.46</v>
      </c>
      <c r="F262" t="s">
        <v>70</v>
      </c>
      <c r="I262" s="28" t="str">
        <f>IFERROR(INDEX(Categorization!$D$2:$E$111,MATCH(Table1[[#This Row],[Category]],Categorization!$D$2:$D$111,0),2),"Blank")</f>
        <v>Expense</v>
      </c>
    </row>
    <row r="263" spans="1:9" x14ac:dyDescent="0.2">
      <c r="A263" s="28">
        <f>MONTH(B263)</f>
        <v>10</v>
      </c>
      <c r="B263" s="3">
        <v>45200</v>
      </c>
      <c r="C263" s="3" t="s">
        <v>243</v>
      </c>
      <c r="D263" t="s">
        <v>124</v>
      </c>
      <c r="E263" s="159">
        <v>-161.26</v>
      </c>
      <c r="F263" t="s">
        <v>70</v>
      </c>
      <c r="I263" s="28" t="str">
        <f>IFERROR(INDEX(Categorization!$D$2:$E$111,MATCH(Table1[[#This Row],[Category]],Categorization!$D$2:$D$111,0),2),"Blank")</f>
        <v>Expense</v>
      </c>
    </row>
    <row r="264" spans="1:9" x14ac:dyDescent="0.2">
      <c r="A264" s="28">
        <f>MONTH(B264)</f>
        <v>11</v>
      </c>
      <c r="B264" s="3">
        <v>45231</v>
      </c>
      <c r="C264" s="3" t="s">
        <v>243</v>
      </c>
      <c r="D264" t="s">
        <v>124</v>
      </c>
      <c r="E264" s="159">
        <v>-153.22</v>
      </c>
      <c r="F264" t="s">
        <v>70</v>
      </c>
      <c r="I264" s="28" t="str">
        <f>IFERROR(INDEX(Categorization!$D$2:$E$111,MATCH(Table1[[#This Row],[Category]],Categorization!$D$2:$D$111,0),2),"Blank")</f>
        <v>Expense</v>
      </c>
    </row>
    <row r="265" spans="1:9" x14ac:dyDescent="0.2">
      <c r="A265" s="28">
        <f>MONTH(B265)</f>
        <v>12</v>
      </c>
      <c r="B265" s="3">
        <v>45261</v>
      </c>
      <c r="C265" s="3" t="s">
        <v>243</v>
      </c>
      <c r="D265" t="s">
        <v>124</v>
      </c>
      <c r="E265" s="159">
        <v>-136.36000000000001</v>
      </c>
      <c r="F265" t="s">
        <v>70</v>
      </c>
      <c r="I265" s="28" t="str">
        <f>IFERROR(INDEX(Categorization!$D$2:$E$111,MATCH(Table1[[#This Row],[Category]],Categorization!$D$2:$D$111,0),2),"Blank")</f>
        <v>Expense</v>
      </c>
    </row>
    <row r="266" spans="1:9" x14ac:dyDescent="0.2">
      <c r="A266" s="28">
        <f>MONTH(B266)</f>
        <v>3</v>
      </c>
      <c r="B266" s="3">
        <v>44997</v>
      </c>
      <c r="C266" s="3" t="s">
        <v>243</v>
      </c>
      <c r="D266" t="s">
        <v>171</v>
      </c>
      <c r="E266" s="159">
        <v>-7000</v>
      </c>
      <c r="F266" t="s">
        <v>172</v>
      </c>
      <c r="I266" s="28" t="str">
        <f>IFERROR(INDEX(Categorization!$D$2:$E$111,MATCH(Table1[[#This Row],[Category]],Categorization!$D$2:$D$111,0),2),"Blank")</f>
        <v>Expense</v>
      </c>
    </row>
    <row r="267" spans="1:9" x14ac:dyDescent="0.2">
      <c r="A267" s="28">
        <f>MONTH(B267)</f>
        <v>1</v>
      </c>
      <c r="B267" s="3">
        <v>44927</v>
      </c>
      <c r="C267" s="3" t="s">
        <v>243</v>
      </c>
      <c r="D267" t="s">
        <v>289</v>
      </c>
      <c r="E267" s="159">
        <v>-800</v>
      </c>
      <c r="F267" t="s">
        <v>193</v>
      </c>
      <c r="I267" s="28" t="str">
        <f>IFERROR(INDEX(Categorization!$D$2:$E$111,MATCH(Table1[[#This Row],[Category]],Categorization!$D$2:$D$111,0),2),"Blank")</f>
        <v>Expense</v>
      </c>
    </row>
    <row r="268" spans="1:9" x14ac:dyDescent="0.2">
      <c r="A268" s="28">
        <f>MONTH(B268)</f>
        <v>2</v>
      </c>
      <c r="B268" s="3">
        <v>44958</v>
      </c>
      <c r="C268" s="3" t="s">
        <v>243</v>
      </c>
      <c r="D268" t="s">
        <v>289</v>
      </c>
      <c r="E268" s="159">
        <v>-800</v>
      </c>
      <c r="F268" t="s">
        <v>193</v>
      </c>
      <c r="I268" s="28" t="str">
        <f>IFERROR(INDEX(Categorization!$D$2:$E$111,MATCH(Table1[[#This Row],[Category]],Categorization!$D$2:$D$111,0),2),"Blank")</f>
        <v>Expense</v>
      </c>
    </row>
    <row r="269" spans="1:9" x14ac:dyDescent="0.2">
      <c r="A269" s="28">
        <f>MONTH(B269)</f>
        <v>3</v>
      </c>
      <c r="B269" s="3">
        <v>44986</v>
      </c>
      <c r="C269" s="3" t="s">
        <v>243</v>
      </c>
      <c r="D269" t="s">
        <v>289</v>
      </c>
      <c r="E269" s="159">
        <v>-800</v>
      </c>
      <c r="F269" t="s">
        <v>193</v>
      </c>
      <c r="I269" s="28" t="str">
        <f>IFERROR(INDEX(Categorization!$D$2:$E$111,MATCH(Table1[[#This Row],[Category]],Categorization!$D$2:$D$111,0),2),"Blank")</f>
        <v>Expense</v>
      </c>
    </row>
    <row r="270" spans="1:9" x14ac:dyDescent="0.2">
      <c r="A270" s="28">
        <f>MONTH(B270)</f>
        <v>4</v>
      </c>
      <c r="B270" s="3">
        <v>45017</v>
      </c>
      <c r="C270" s="3" t="s">
        <v>243</v>
      </c>
      <c r="D270" t="s">
        <v>289</v>
      </c>
      <c r="E270" s="159">
        <v>-800</v>
      </c>
      <c r="F270" t="s">
        <v>193</v>
      </c>
      <c r="I270" s="28" t="str">
        <f>IFERROR(INDEX(Categorization!$D$2:$E$111,MATCH(Table1[[#This Row],[Category]],Categorization!$D$2:$D$111,0),2),"Blank")</f>
        <v>Expense</v>
      </c>
    </row>
    <row r="271" spans="1:9" x14ac:dyDescent="0.2">
      <c r="A271" s="28">
        <f>MONTH(B271)</f>
        <v>5</v>
      </c>
      <c r="B271" s="3">
        <v>45047</v>
      </c>
      <c r="C271" s="3" t="s">
        <v>243</v>
      </c>
      <c r="D271" t="s">
        <v>289</v>
      </c>
      <c r="E271" s="159">
        <v>-800</v>
      </c>
      <c r="F271" t="s">
        <v>193</v>
      </c>
      <c r="I271" s="28" t="str">
        <f>IFERROR(INDEX(Categorization!$D$2:$E$111,MATCH(Table1[[#This Row],[Category]],Categorization!$D$2:$D$111,0),2),"Blank")</f>
        <v>Expense</v>
      </c>
    </row>
    <row r="272" spans="1:9" x14ac:dyDescent="0.2">
      <c r="A272" s="28">
        <f>MONTH(B272)</f>
        <v>6</v>
      </c>
      <c r="B272" s="3">
        <v>45078</v>
      </c>
      <c r="C272" s="3" t="s">
        <v>243</v>
      </c>
      <c r="D272" t="s">
        <v>289</v>
      </c>
      <c r="E272" s="159">
        <v>-800</v>
      </c>
      <c r="F272" t="s">
        <v>193</v>
      </c>
      <c r="I272" s="28" t="str">
        <f>IFERROR(INDEX(Categorization!$D$2:$E$111,MATCH(Table1[[#This Row],[Category]],Categorization!$D$2:$D$111,0),2),"Blank")</f>
        <v>Expense</v>
      </c>
    </row>
    <row r="273" spans="1:9" x14ac:dyDescent="0.2">
      <c r="A273" s="28">
        <f>MONTH(B273)</f>
        <v>7</v>
      </c>
      <c r="B273" s="3">
        <v>45108</v>
      </c>
      <c r="C273" s="3" t="s">
        <v>243</v>
      </c>
      <c r="D273" t="s">
        <v>289</v>
      </c>
      <c r="E273" s="159">
        <v>-800</v>
      </c>
      <c r="F273" t="s">
        <v>193</v>
      </c>
      <c r="I273" s="28" t="str">
        <f>IFERROR(INDEX(Categorization!$D$2:$E$111,MATCH(Table1[[#This Row],[Category]],Categorization!$D$2:$D$111,0),2),"Blank")</f>
        <v>Expense</v>
      </c>
    </row>
    <row r="274" spans="1:9" x14ac:dyDescent="0.2">
      <c r="A274" s="28">
        <f>MONTH(B274)</f>
        <v>8</v>
      </c>
      <c r="B274" s="3">
        <v>45139</v>
      </c>
      <c r="C274" s="3" t="s">
        <v>243</v>
      </c>
      <c r="D274" t="s">
        <v>289</v>
      </c>
      <c r="E274" s="159">
        <v>-800</v>
      </c>
      <c r="F274" t="s">
        <v>193</v>
      </c>
      <c r="I274" s="28" t="str">
        <f>IFERROR(INDEX(Categorization!$D$2:$E$111,MATCH(Table1[[#This Row],[Category]],Categorization!$D$2:$D$111,0),2),"Blank")</f>
        <v>Expense</v>
      </c>
    </row>
    <row r="275" spans="1:9" x14ac:dyDescent="0.2">
      <c r="A275" s="28">
        <f>MONTH(B275)</f>
        <v>9</v>
      </c>
      <c r="B275" s="3">
        <v>45170</v>
      </c>
      <c r="C275" s="3" t="s">
        <v>243</v>
      </c>
      <c r="D275" t="s">
        <v>289</v>
      </c>
      <c r="E275" s="159">
        <v>-800</v>
      </c>
      <c r="F275" t="s">
        <v>193</v>
      </c>
      <c r="I275" s="28" t="str">
        <f>IFERROR(INDEX(Categorization!$D$2:$E$111,MATCH(Table1[[#This Row],[Category]],Categorization!$D$2:$D$111,0),2),"Blank")</f>
        <v>Expense</v>
      </c>
    </row>
    <row r="276" spans="1:9" x14ac:dyDescent="0.2">
      <c r="A276" s="28">
        <f>MONTH(B276)</f>
        <v>10</v>
      </c>
      <c r="B276" s="3">
        <v>45200</v>
      </c>
      <c r="C276" s="3" t="s">
        <v>243</v>
      </c>
      <c r="D276" t="s">
        <v>289</v>
      </c>
      <c r="E276" s="159">
        <v>-800</v>
      </c>
      <c r="F276" t="s">
        <v>193</v>
      </c>
      <c r="I276" s="28" t="str">
        <f>IFERROR(INDEX(Categorization!$D$2:$E$111,MATCH(Table1[[#This Row],[Category]],Categorization!$D$2:$D$111,0),2),"Blank")</f>
        <v>Expense</v>
      </c>
    </row>
    <row r="277" spans="1:9" x14ac:dyDescent="0.2">
      <c r="A277" s="28">
        <f>MONTH(B277)</f>
        <v>11</v>
      </c>
      <c r="B277" s="3">
        <v>45231</v>
      </c>
      <c r="C277" s="3" t="s">
        <v>243</v>
      </c>
      <c r="D277" t="s">
        <v>289</v>
      </c>
      <c r="E277" s="159">
        <v>-800</v>
      </c>
      <c r="F277" t="s">
        <v>193</v>
      </c>
      <c r="I277" s="28" t="str">
        <f>IFERROR(INDEX(Categorization!$D$2:$E$111,MATCH(Table1[[#This Row],[Category]],Categorization!$D$2:$D$111,0),2),"Blank")</f>
        <v>Expense</v>
      </c>
    </row>
    <row r="278" spans="1:9" x14ac:dyDescent="0.2">
      <c r="A278" s="28">
        <f>MONTH(B278)</f>
        <v>12</v>
      </c>
      <c r="B278" s="3">
        <v>45261</v>
      </c>
      <c r="C278" s="3" t="s">
        <v>243</v>
      </c>
      <c r="D278" t="s">
        <v>289</v>
      </c>
      <c r="E278" s="159">
        <v>-800</v>
      </c>
      <c r="F278" t="s">
        <v>193</v>
      </c>
      <c r="I278" s="28" t="str">
        <f>IFERROR(INDEX(Categorization!$D$2:$E$111,MATCH(Table1[[#This Row],[Category]],Categorization!$D$2:$D$111,0),2),"Blank")</f>
        <v>Expense</v>
      </c>
    </row>
    <row r="279" spans="1:9" x14ac:dyDescent="0.2">
      <c r="A279" s="28">
        <f>MONTH(B279)</f>
        <v>1</v>
      </c>
      <c r="I279" s="28" t="str">
        <f>IFERROR(INDEX(Categorization!$D$2:$E$111,MATCH(Table1[[#This Row],[Category]],Categorization!$D$2:$D$111,0),2),"Blank")</f>
        <v>Blank</v>
      </c>
    </row>
    <row r="280" spans="1:9" x14ac:dyDescent="0.2">
      <c r="A280" s="28">
        <f>MONTH(B280)</f>
        <v>1</v>
      </c>
      <c r="I280" s="28" t="str">
        <f>IFERROR(INDEX(Categorization!$D$2:$E$111,MATCH(Table1[[#This Row],[Category]],Categorization!$D$2:$D$111,0),2),"Blank")</f>
        <v>Blank</v>
      </c>
    </row>
    <row r="281" spans="1:9" x14ac:dyDescent="0.2">
      <c r="A281" s="28">
        <f>MONTH(B281)</f>
        <v>1</v>
      </c>
      <c r="I281" s="28" t="str">
        <f>IFERROR(INDEX(Categorization!$D$2:$E$111,MATCH(Table1[[#This Row],[Category]],Categorization!$D$2:$D$111,0),2),"Blank")</f>
        <v>Blank</v>
      </c>
    </row>
    <row r="282" spans="1:9" x14ac:dyDescent="0.2">
      <c r="A282" s="28">
        <f>MONTH(B282)</f>
        <v>1</v>
      </c>
      <c r="I282" s="28" t="str">
        <f>IFERROR(INDEX(Categorization!$D$2:$E$111,MATCH(Table1[[#This Row],[Category]],Categorization!$D$2:$D$111,0),2),"Blank")</f>
        <v>Blank</v>
      </c>
    </row>
    <row r="283" spans="1:9" x14ac:dyDescent="0.2">
      <c r="A283" s="28">
        <f>MONTH(B283)</f>
        <v>1</v>
      </c>
      <c r="I283" s="28" t="str">
        <f>IFERROR(INDEX(Categorization!$D$2:$E$111,MATCH(Table1[[#This Row],[Category]],Categorization!$D$2:$D$111,0),2),"Blank")</f>
        <v>Blank</v>
      </c>
    </row>
    <row r="284" spans="1:9" x14ac:dyDescent="0.2">
      <c r="A284" s="28">
        <f>MONTH(B284)</f>
        <v>1</v>
      </c>
      <c r="I284" s="28" t="str">
        <f>IFERROR(INDEX(Categorization!$D$2:$E$111,MATCH(Table1[[#This Row],[Category]],Categorization!$D$2:$D$111,0),2),"Blank")</f>
        <v>Blank</v>
      </c>
    </row>
    <row r="285" spans="1:9" x14ac:dyDescent="0.2">
      <c r="A285" s="28">
        <f>MONTH(B285)</f>
        <v>1</v>
      </c>
      <c r="I285" s="28" t="str">
        <f>IFERROR(INDEX(Categorization!$D$2:$E$111,MATCH(Table1[[#This Row],[Category]],Categorization!$D$2:$D$111,0),2),"Blank")</f>
        <v>Blank</v>
      </c>
    </row>
    <row r="286" spans="1:9" x14ac:dyDescent="0.2">
      <c r="A286" s="28">
        <f>MONTH(B286)</f>
        <v>1</v>
      </c>
      <c r="I286" s="28" t="str">
        <f>IFERROR(INDEX(Categorization!$D$2:$E$111,MATCH(Table1[[#This Row],[Category]],Categorization!$D$2:$D$111,0),2),"Blank")</f>
        <v>Blank</v>
      </c>
    </row>
    <row r="287" spans="1:9" x14ac:dyDescent="0.2">
      <c r="A287" s="28">
        <f>MONTH(B287)</f>
        <v>1</v>
      </c>
      <c r="I287" s="28" t="str">
        <f>IFERROR(INDEX(Categorization!$D$2:$E$111,MATCH(Table1[[#This Row],[Category]],Categorization!$D$2:$D$111,0),2),"Blank")</f>
        <v>Blank</v>
      </c>
    </row>
    <row r="288" spans="1:9" x14ac:dyDescent="0.2">
      <c r="A288" s="28">
        <f>MONTH(B288)</f>
        <v>1</v>
      </c>
      <c r="I288" s="28" t="str">
        <f>IFERROR(INDEX(Categorization!$D$2:$E$111,MATCH(Table1[[#This Row],[Category]],Categorization!$D$2:$D$111,0),2),"Blank")</f>
        <v>Blank</v>
      </c>
    </row>
    <row r="289" spans="1:9" x14ac:dyDescent="0.2">
      <c r="A289" s="28">
        <f>MONTH(B289)</f>
        <v>1</v>
      </c>
      <c r="I289" s="28" t="str">
        <f>IFERROR(INDEX(Categorization!$D$2:$E$111,MATCH(Table1[[#This Row],[Category]],Categorization!$D$2:$D$111,0),2),"Blank")</f>
        <v>Blank</v>
      </c>
    </row>
    <row r="290" spans="1:9" x14ac:dyDescent="0.2">
      <c r="A290" s="28">
        <f>MONTH(B290)</f>
        <v>1</v>
      </c>
      <c r="I290" s="28" t="str">
        <f>IFERROR(INDEX(Categorization!$D$2:$E$111,MATCH(Table1[[#This Row],[Category]],Categorization!$D$2:$D$111,0),2),"Blank")</f>
        <v>Blank</v>
      </c>
    </row>
    <row r="291" spans="1:9" x14ac:dyDescent="0.2">
      <c r="A291" s="28">
        <f>MONTH(B291)</f>
        <v>1</v>
      </c>
      <c r="I291" s="28" t="str">
        <f>IFERROR(INDEX(Categorization!$D$2:$E$111,MATCH(Table1[[#This Row],[Category]],Categorization!$D$2:$D$111,0),2),"Blank")</f>
        <v>Blank</v>
      </c>
    </row>
    <row r="292" spans="1:9" x14ac:dyDescent="0.2">
      <c r="A292" s="28">
        <f>MONTH(B292)</f>
        <v>1</v>
      </c>
      <c r="I292" s="28" t="str">
        <f>IFERROR(INDEX(Categorization!$D$2:$E$111,MATCH(Table1[[#This Row],[Category]],Categorization!$D$2:$D$111,0),2),"Blank")</f>
        <v>Blank</v>
      </c>
    </row>
    <row r="293" spans="1:9" x14ac:dyDescent="0.2">
      <c r="A293" s="28">
        <f>MONTH(B293)</f>
        <v>1</v>
      </c>
      <c r="I293" s="28" t="str">
        <f>IFERROR(INDEX(Categorization!$D$2:$E$111,MATCH(Table1[[#This Row],[Category]],Categorization!$D$2:$D$111,0),2),"Blank")</f>
        <v>Blank</v>
      </c>
    </row>
    <row r="294" spans="1:9" x14ac:dyDescent="0.2">
      <c r="A294" s="28">
        <f>MONTH(B294)</f>
        <v>1</v>
      </c>
      <c r="I294" s="28" t="str">
        <f>IFERROR(INDEX(Categorization!$D$2:$E$111,MATCH(Table1[[#This Row],[Category]],Categorization!$D$2:$D$111,0),2),"Blank")</f>
        <v>Blank</v>
      </c>
    </row>
    <row r="295" spans="1:9" x14ac:dyDescent="0.2">
      <c r="A295" s="28">
        <f>MONTH(B295)</f>
        <v>1</v>
      </c>
      <c r="I295" s="28" t="str">
        <f>IFERROR(INDEX(Categorization!$D$2:$E$111,MATCH(Table1[[#This Row],[Category]],Categorization!$D$2:$D$111,0),2),"Blank")</f>
        <v>Blank</v>
      </c>
    </row>
    <row r="296" spans="1:9" x14ac:dyDescent="0.2">
      <c r="A296" s="28">
        <f>MONTH(B296)</f>
        <v>1</v>
      </c>
      <c r="I296" s="28" t="str">
        <f>IFERROR(INDEX(Categorization!$D$2:$E$111,MATCH(Table1[[#This Row],[Category]],Categorization!$D$2:$D$111,0),2),"Blank")</f>
        <v>Blank</v>
      </c>
    </row>
    <row r="297" spans="1:9" x14ac:dyDescent="0.2">
      <c r="A297" s="28">
        <f>MONTH(B297)</f>
        <v>1</v>
      </c>
      <c r="I297" s="28" t="str">
        <f>IFERROR(INDEX(Categorization!$D$2:$E$111,MATCH(Table1[[#This Row],[Category]],Categorization!$D$2:$D$111,0),2),"Blank")</f>
        <v>Blank</v>
      </c>
    </row>
    <row r="298" spans="1:9" x14ac:dyDescent="0.2">
      <c r="A298" s="28">
        <f>MONTH(B298)</f>
        <v>1</v>
      </c>
      <c r="I298" s="28" t="str">
        <f>IFERROR(INDEX(Categorization!$D$2:$E$111,MATCH(Table1[[#This Row],[Category]],Categorization!$D$2:$D$111,0),2),"Blank")</f>
        <v>Blank</v>
      </c>
    </row>
    <row r="299" spans="1:9" x14ac:dyDescent="0.2">
      <c r="A299" s="28">
        <f>MONTH(B299)</f>
        <v>1</v>
      </c>
      <c r="I299" s="28" t="str">
        <f>IFERROR(INDEX(Categorization!$D$2:$E$111,MATCH(Table1[[#This Row],[Category]],Categorization!$D$2:$D$111,0),2),"Blank")</f>
        <v>Blank</v>
      </c>
    </row>
    <row r="300" spans="1:9" x14ac:dyDescent="0.2">
      <c r="A300" s="28">
        <f>MONTH(B300)</f>
        <v>1</v>
      </c>
      <c r="I300" s="28" t="str">
        <f>IFERROR(INDEX(Categorization!$D$2:$E$111,MATCH(Table1[[#This Row],[Category]],Categorization!$D$2:$D$111,0),2),"Blank")</f>
        <v>Blank</v>
      </c>
    </row>
    <row r="301" spans="1:9" x14ac:dyDescent="0.2">
      <c r="A301" s="28">
        <f>MONTH(B301)</f>
        <v>1</v>
      </c>
      <c r="I301" s="28" t="str">
        <f>IFERROR(INDEX(Categorization!$D$2:$E$111,MATCH(Table1[[#This Row],[Category]],Categorization!$D$2:$D$111,0),2),"Blank")</f>
        <v>Blank</v>
      </c>
    </row>
    <row r="302" spans="1:9" x14ac:dyDescent="0.2">
      <c r="A302" s="28">
        <f>MONTH(B302)</f>
        <v>1</v>
      </c>
      <c r="I302" s="28" t="str">
        <f>IFERROR(INDEX(Categorization!$D$2:$E$111,MATCH(Table1[[#This Row],[Category]],Categorization!$D$2:$D$111,0),2),"Blank")</f>
        <v>Blank</v>
      </c>
    </row>
    <row r="303" spans="1:9" x14ac:dyDescent="0.2">
      <c r="A303" s="28">
        <f>MONTH(B303)</f>
        <v>1</v>
      </c>
      <c r="I303" s="28" t="str">
        <f>IFERROR(INDEX(Categorization!$D$2:$E$111,MATCH(Table1[[#This Row],[Category]],Categorization!$D$2:$D$111,0),2),"Blank")</f>
        <v>Blank</v>
      </c>
    </row>
    <row r="304" spans="1:9" x14ac:dyDescent="0.2">
      <c r="A304" s="28">
        <f>MONTH(B304)</f>
        <v>1</v>
      </c>
      <c r="I304" s="28" t="str">
        <f>IFERROR(INDEX(Categorization!$D$2:$E$111,MATCH(Table1[[#This Row],[Category]],Categorization!$D$2:$D$111,0),2),"Blank")</f>
        <v>Blank</v>
      </c>
    </row>
    <row r="305" spans="1:9" x14ac:dyDescent="0.2">
      <c r="A305" s="28">
        <f>MONTH(B305)</f>
        <v>1</v>
      </c>
      <c r="I305" s="28" t="str">
        <f>IFERROR(INDEX(Categorization!$D$2:$E$111,MATCH(Table1[[#This Row],[Category]],Categorization!$D$2:$D$111,0),2),"Blank")</f>
        <v>Blank</v>
      </c>
    </row>
    <row r="306" spans="1:9" x14ac:dyDescent="0.2">
      <c r="A306" s="28">
        <f>MONTH(B306)</f>
        <v>1</v>
      </c>
      <c r="I306" s="28" t="str">
        <f>IFERROR(INDEX(Categorization!$D$2:$E$111,MATCH(Table1[[#This Row],[Category]],Categorization!$D$2:$D$111,0),2),"Blank")</f>
        <v>Blank</v>
      </c>
    </row>
    <row r="307" spans="1:9" x14ac:dyDescent="0.2">
      <c r="A307" s="28">
        <f>MONTH(B307)</f>
        <v>1</v>
      </c>
      <c r="I307" s="28" t="str">
        <f>IFERROR(INDEX(Categorization!$D$2:$E$111,MATCH(Table1[[#This Row],[Category]],Categorization!$D$2:$D$111,0),2),"Blank")</f>
        <v>Blank</v>
      </c>
    </row>
    <row r="308" spans="1:9" x14ac:dyDescent="0.2">
      <c r="A308" s="28">
        <f>MONTH(B308)</f>
        <v>1</v>
      </c>
      <c r="I308" s="28" t="str">
        <f>IFERROR(INDEX(Categorization!$D$2:$E$111,MATCH(Table1[[#This Row],[Category]],Categorization!$D$2:$D$111,0),2),"Blank")</f>
        <v>Blank</v>
      </c>
    </row>
    <row r="309" spans="1:9" x14ac:dyDescent="0.2">
      <c r="A309" s="28">
        <f>MONTH(B309)</f>
        <v>1</v>
      </c>
      <c r="I309" s="28" t="str">
        <f>IFERROR(INDEX(Categorization!$D$2:$E$111,MATCH(Table1[[#This Row],[Category]],Categorization!$D$2:$D$111,0),2),"Blank")</f>
        <v>Blank</v>
      </c>
    </row>
    <row r="310" spans="1:9" x14ac:dyDescent="0.2">
      <c r="A310" s="28">
        <f>MONTH(B310)</f>
        <v>1</v>
      </c>
      <c r="I310" s="28" t="str">
        <f>IFERROR(INDEX(Categorization!$D$2:$E$111,MATCH(Table1[[#This Row],[Category]],Categorization!$D$2:$D$111,0),2),"Blank")</f>
        <v>Blank</v>
      </c>
    </row>
    <row r="311" spans="1:9" x14ac:dyDescent="0.2">
      <c r="A311" s="28">
        <f>MONTH(B311)</f>
        <v>1</v>
      </c>
      <c r="I311" s="28" t="str">
        <f>IFERROR(INDEX(Categorization!$D$2:$E$111,MATCH(Table1[[#This Row],[Category]],Categorization!$D$2:$D$111,0),2),"Blank")</f>
        <v>Blank</v>
      </c>
    </row>
    <row r="312" spans="1:9" x14ac:dyDescent="0.2">
      <c r="A312" s="28">
        <f>MONTH(B312)</f>
        <v>1</v>
      </c>
      <c r="I312" s="28" t="str">
        <f>IFERROR(INDEX(Categorization!$D$2:$E$111,MATCH(Table1[[#This Row],[Category]],Categorization!$D$2:$D$111,0),2),"Blank")</f>
        <v>Blank</v>
      </c>
    </row>
    <row r="313" spans="1:9" x14ac:dyDescent="0.2">
      <c r="A313" s="28">
        <f>MONTH(B313)</f>
        <v>1</v>
      </c>
      <c r="I313" s="28" t="str">
        <f>IFERROR(INDEX(Categorization!$D$2:$E$111,MATCH(Table1[[#This Row],[Category]],Categorization!$D$2:$D$111,0),2),"Blank")</f>
        <v>Blank</v>
      </c>
    </row>
    <row r="314" spans="1:9" x14ac:dyDescent="0.2">
      <c r="A314" s="28">
        <f>MONTH(B314)</f>
        <v>1</v>
      </c>
      <c r="I314" s="28" t="str">
        <f>IFERROR(INDEX(Categorization!$D$2:$E$111,MATCH(Table1[[#This Row],[Category]],Categorization!$D$2:$D$111,0),2),"Blank")</f>
        <v>Blank</v>
      </c>
    </row>
    <row r="315" spans="1:9" x14ac:dyDescent="0.2">
      <c r="A315" s="28">
        <f>MONTH(B315)</f>
        <v>1</v>
      </c>
      <c r="I315" s="28" t="str">
        <f>IFERROR(INDEX(Categorization!$D$2:$E$111,MATCH(Table1[[#This Row],[Category]],Categorization!$D$2:$D$111,0),2),"Blank")</f>
        <v>Blank</v>
      </c>
    </row>
    <row r="316" spans="1:9" x14ac:dyDescent="0.2">
      <c r="A316" s="28">
        <f>MONTH(B316)</f>
        <v>1</v>
      </c>
      <c r="I316" s="28" t="str">
        <f>IFERROR(INDEX(Categorization!$D$2:$E$111,MATCH(Table1[[#This Row],[Category]],Categorization!$D$2:$D$111,0),2),"Blank")</f>
        <v>Blank</v>
      </c>
    </row>
    <row r="317" spans="1:9" x14ac:dyDescent="0.2">
      <c r="A317" s="28">
        <f>MONTH(B317)</f>
        <v>1</v>
      </c>
      <c r="I317" s="28" t="str">
        <f>IFERROR(INDEX(Categorization!$D$2:$E$111,MATCH(Table1[[#This Row],[Category]],Categorization!$D$2:$D$111,0),2),"Blank")</f>
        <v>Blank</v>
      </c>
    </row>
    <row r="318" spans="1:9" x14ac:dyDescent="0.2">
      <c r="A318" s="28">
        <f>MONTH(B318)</f>
        <v>1</v>
      </c>
      <c r="I318" s="28" t="str">
        <f>IFERROR(INDEX(Categorization!$D$2:$E$111,MATCH(Table1[[#This Row],[Category]],Categorization!$D$2:$D$111,0),2),"Blank")</f>
        <v>Blank</v>
      </c>
    </row>
    <row r="319" spans="1:9" x14ac:dyDescent="0.2">
      <c r="A319" s="28">
        <f>MONTH(B319)</f>
        <v>1</v>
      </c>
      <c r="I319" s="28" t="str">
        <f>IFERROR(INDEX(Categorization!$D$2:$E$111,MATCH(Table1[[#This Row],[Category]],Categorization!$D$2:$D$111,0),2),"Blank")</f>
        <v>Blank</v>
      </c>
    </row>
    <row r="320" spans="1:9" x14ac:dyDescent="0.2">
      <c r="A320" s="28">
        <f>MONTH(B320)</f>
        <v>1</v>
      </c>
      <c r="I320" s="28" t="str">
        <f>IFERROR(INDEX(Categorization!$D$2:$E$111,MATCH(Table1[[#This Row],[Category]],Categorization!$D$2:$D$111,0),2),"Blank")</f>
        <v>Blank</v>
      </c>
    </row>
    <row r="321" spans="1:9" x14ac:dyDescent="0.2">
      <c r="A321" s="28">
        <f>MONTH(B321)</f>
        <v>1</v>
      </c>
      <c r="I321" s="28" t="str">
        <f>IFERROR(INDEX(Categorization!$D$2:$E$111,MATCH(Table1[[#This Row],[Category]],Categorization!$D$2:$D$111,0),2),"Blank")</f>
        <v>Blank</v>
      </c>
    </row>
    <row r="322" spans="1:9" x14ac:dyDescent="0.2">
      <c r="A322" s="28">
        <f>MONTH(B322)</f>
        <v>1</v>
      </c>
      <c r="I322" s="28" t="str">
        <f>IFERROR(INDEX(Categorization!$D$2:$E$111,MATCH(Table1[[#This Row],[Category]],Categorization!$D$2:$D$111,0),2),"Blank")</f>
        <v>Blank</v>
      </c>
    </row>
    <row r="323" spans="1:9" x14ac:dyDescent="0.2">
      <c r="A323" s="28">
        <f>MONTH(B323)</f>
        <v>1</v>
      </c>
      <c r="I323" s="28" t="str">
        <f>IFERROR(INDEX(Categorization!$D$2:$E$111,MATCH(Table1[[#This Row],[Category]],Categorization!$D$2:$D$111,0),2),"Blank")</f>
        <v>Blank</v>
      </c>
    </row>
    <row r="324" spans="1:9" x14ac:dyDescent="0.2">
      <c r="A324" s="28">
        <f>MONTH(B324)</f>
        <v>1</v>
      </c>
      <c r="I324" s="28" t="str">
        <f>IFERROR(INDEX(Categorization!$D$2:$E$111,MATCH(Table1[[#This Row],[Category]],Categorization!$D$2:$D$111,0),2),"Blank")</f>
        <v>Blank</v>
      </c>
    </row>
    <row r="325" spans="1:9" x14ac:dyDescent="0.2">
      <c r="A325" s="28">
        <f>MONTH(B325)</f>
        <v>1</v>
      </c>
      <c r="I325" s="28" t="str">
        <f>IFERROR(INDEX(Categorization!$D$2:$E$111,MATCH(Table1[[#This Row],[Category]],Categorization!$D$2:$D$111,0),2),"Blank")</f>
        <v>Blank</v>
      </c>
    </row>
    <row r="326" spans="1:9" x14ac:dyDescent="0.2">
      <c r="A326" s="28">
        <f>MONTH(B326)</f>
        <v>1</v>
      </c>
      <c r="I326" s="28" t="str">
        <f>IFERROR(INDEX(Categorization!$D$2:$E$111,MATCH(Table1[[#This Row],[Category]],Categorization!$D$2:$D$111,0),2),"Blank")</f>
        <v>Blank</v>
      </c>
    </row>
    <row r="327" spans="1:9" x14ac:dyDescent="0.2">
      <c r="A327" s="28">
        <f>MONTH(B327)</f>
        <v>1</v>
      </c>
      <c r="I327" s="28" t="str">
        <f>IFERROR(INDEX(Categorization!$D$2:$E$111,MATCH(Table1[[#This Row],[Category]],Categorization!$D$2:$D$111,0),2),"Blank")</f>
        <v>Blank</v>
      </c>
    </row>
    <row r="328" spans="1:9" x14ac:dyDescent="0.2">
      <c r="A328" s="28">
        <f>MONTH(B328)</f>
        <v>1</v>
      </c>
      <c r="I328" s="28" t="str">
        <f>IFERROR(INDEX(Categorization!$D$2:$E$111,MATCH(Table1[[#This Row],[Category]],Categorization!$D$2:$D$111,0),2),"Blank")</f>
        <v>Blank</v>
      </c>
    </row>
    <row r="329" spans="1:9" x14ac:dyDescent="0.2">
      <c r="A329" s="28">
        <f>MONTH(B329)</f>
        <v>1</v>
      </c>
      <c r="I329" s="28" t="str">
        <f>IFERROR(INDEX(Categorization!$D$2:$E$111,MATCH(Table1[[#This Row],[Category]],Categorization!$D$2:$D$111,0),2),"Blank")</f>
        <v>Blank</v>
      </c>
    </row>
    <row r="330" spans="1:9" x14ac:dyDescent="0.2">
      <c r="A330" s="28">
        <f>MONTH(B330)</f>
        <v>1</v>
      </c>
      <c r="I330" s="28" t="str">
        <f>IFERROR(INDEX(Categorization!$D$2:$E$111,MATCH(Table1[[#This Row],[Category]],Categorization!$D$2:$D$111,0),2),"Blank")</f>
        <v>Blank</v>
      </c>
    </row>
    <row r="331" spans="1:9" x14ac:dyDescent="0.2">
      <c r="A331" s="28">
        <f>MONTH(B331)</f>
        <v>1</v>
      </c>
      <c r="I331" s="28" t="str">
        <f>IFERROR(INDEX(Categorization!$D$2:$E$111,MATCH(Table1[[#This Row],[Category]],Categorization!$D$2:$D$111,0),2),"Blank")</f>
        <v>Blank</v>
      </c>
    </row>
    <row r="332" spans="1:9" x14ac:dyDescent="0.2">
      <c r="A332" s="28">
        <f>MONTH(B332)</f>
        <v>1</v>
      </c>
      <c r="I332" s="28" t="str">
        <f>IFERROR(INDEX(Categorization!$D$2:$E$111,MATCH(Table1[[#This Row],[Category]],Categorization!$D$2:$D$111,0),2),"Blank")</f>
        <v>Blank</v>
      </c>
    </row>
    <row r="333" spans="1:9" x14ac:dyDescent="0.2">
      <c r="A333" s="28">
        <f>MONTH(B333)</f>
        <v>1</v>
      </c>
      <c r="I333" s="28" t="str">
        <f>IFERROR(INDEX(Categorization!$D$2:$E$111,MATCH(Table1[[#This Row],[Category]],Categorization!$D$2:$D$111,0),2),"Blank")</f>
        <v>Blank</v>
      </c>
    </row>
    <row r="334" spans="1:9" x14ac:dyDescent="0.2">
      <c r="A334" s="28">
        <f>MONTH(B334)</f>
        <v>1</v>
      </c>
      <c r="I334" s="28" t="str">
        <f>IFERROR(INDEX(Categorization!$D$2:$E$111,MATCH(Table1[[#This Row],[Category]],Categorization!$D$2:$D$111,0),2),"Blank")</f>
        <v>Blank</v>
      </c>
    </row>
    <row r="335" spans="1:9" x14ac:dyDescent="0.2">
      <c r="A335" s="28">
        <f>MONTH(B335)</f>
        <v>1</v>
      </c>
      <c r="I335" s="28" t="str">
        <f>IFERROR(INDEX(Categorization!$D$2:$E$111,MATCH(Table1[[#This Row],[Category]],Categorization!$D$2:$D$111,0),2),"Blank")</f>
        <v>Blank</v>
      </c>
    </row>
    <row r="336" spans="1:9" x14ac:dyDescent="0.2">
      <c r="A336" s="28">
        <f>MONTH(B336)</f>
        <v>1</v>
      </c>
      <c r="I336" s="28" t="str">
        <f>IFERROR(INDEX(Categorization!$D$2:$E$111,MATCH(Table1[[#This Row],[Category]],Categorization!$D$2:$D$111,0),2),"Blank")</f>
        <v>Blank</v>
      </c>
    </row>
    <row r="337" spans="1:9" x14ac:dyDescent="0.2">
      <c r="A337" s="28">
        <f>MONTH(B337)</f>
        <v>1</v>
      </c>
      <c r="I337" s="28" t="str">
        <f>IFERROR(INDEX(Categorization!$D$2:$E$111,MATCH(Table1[[#This Row],[Category]],Categorization!$D$2:$D$111,0),2),"Blank")</f>
        <v>Blank</v>
      </c>
    </row>
    <row r="338" spans="1:9" x14ac:dyDescent="0.2">
      <c r="A338" s="28">
        <f>MONTH(B338)</f>
        <v>1</v>
      </c>
      <c r="I338" s="28" t="str">
        <f>IFERROR(INDEX(Categorization!$D$2:$E$111,MATCH(Table1[[#This Row],[Category]],Categorization!$D$2:$D$111,0),2),"Blank")</f>
        <v>Blank</v>
      </c>
    </row>
    <row r="339" spans="1:9" x14ac:dyDescent="0.2">
      <c r="A339" s="28">
        <f>MONTH(B339)</f>
        <v>1</v>
      </c>
      <c r="I339" s="28" t="str">
        <f>IFERROR(INDEX(Categorization!$D$2:$E$111,MATCH(Table1[[#This Row],[Category]],Categorization!$D$2:$D$111,0),2),"Blank")</f>
        <v>Blank</v>
      </c>
    </row>
    <row r="340" spans="1:9" x14ac:dyDescent="0.2">
      <c r="A340" s="28">
        <f>MONTH(B340)</f>
        <v>1</v>
      </c>
      <c r="I340" s="28" t="str">
        <f>IFERROR(INDEX(Categorization!$D$2:$E$111,MATCH(Table1[[#This Row],[Category]],Categorization!$D$2:$D$111,0),2),"Blank")</f>
        <v>Blank</v>
      </c>
    </row>
    <row r="341" spans="1:9" x14ac:dyDescent="0.2">
      <c r="A341" s="28">
        <f>MONTH(B341)</f>
        <v>1</v>
      </c>
      <c r="I341" s="28" t="str">
        <f>IFERROR(INDEX(Categorization!$D$2:$E$111,MATCH(Table1[[#This Row],[Category]],Categorization!$D$2:$D$111,0),2),"Blank")</f>
        <v>Blank</v>
      </c>
    </row>
    <row r="342" spans="1:9" x14ac:dyDescent="0.2">
      <c r="A342" s="28">
        <f>MONTH(B342)</f>
        <v>1</v>
      </c>
      <c r="I342" s="28" t="str">
        <f>IFERROR(INDEX(Categorization!$D$2:$E$111,MATCH(Table1[[#This Row],[Category]],Categorization!$D$2:$D$111,0),2),"Blank")</f>
        <v>Blank</v>
      </c>
    </row>
    <row r="343" spans="1:9" x14ac:dyDescent="0.2">
      <c r="A343" s="28">
        <f>MONTH(B343)</f>
        <v>1</v>
      </c>
      <c r="I343" s="28" t="str">
        <f>IFERROR(INDEX(Categorization!$D$2:$E$111,MATCH(Table1[[#This Row],[Category]],Categorization!$D$2:$D$111,0),2),"Blank")</f>
        <v>Blank</v>
      </c>
    </row>
    <row r="344" spans="1:9" x14ac:dyDescent="0.2">
      <c r="A344" s="28">
        <f>MONTH(B344)</f>
        <v>1</v>
      </c>
      <c r="I344" s="28" t="str">
        <f>IFERROR(INDEX(Categorization!$D$2:$E$111,MATCH(Table1[[#This Row],[Category]],Categorization!$D$2:$D$111,0),2),"Blank")</f>
        <v>Blank</v>
      </c>
    </row>
    <row r="345" spans="1:9" x14ac:dyDescent="0.2">
      <c r="A345" s="28">
        <f>MONTH(B345)</f>
        <v>1</v>
      </c>
      <c r="I345" s="28" t="str">
        <f>IFERROR(INDEX(Categorization!$D$2:$E$111,MATCH(Table1[[#This Row],[Category]],Categorization!$D$2:$D$111,0),2),"Blank")</f>
        <v>Blank</v>
      </c>
    </row>
    <row r="346" spans="1:9" x14ac:dyDescent="0.2">
      <c r="A346" s="28">
        <f>MONTH(B346)</f>
        <v>1</v>
      </c>
      <c r="I346" s="28" t="str">
        <f>IFERROR(INDEX(Categorization!$D$2:$E$111,MATCH(Table1[[#This Row],[Category]],Categorization!$D$2:$D$111,0),2),"Blank")</f>
        <v>Blank</v>
      </c>
    </row>
    <row r="347" spans="1:9" x14ac:dyDescent="0.2">
      <c r="A347" s="28">
        <f>MONTH(B347)</f>
        <v>1</v>
      </c>
      <c r="I347" s="28" t="str">
        <f>IFERROR(INDEX(Categorization!$D$2:$E$111,MATCH(Table1[[#This Row],[Category]],Categorization!$D$2:$D$111,0),2),"Blank")</f>
        <v>Blank</v>
      </c>
    </row>
    <row r="348" spans="1:9" x14ac:dyDescent="0.2">
      <c r="A348" s="28">
        <f>MONTH(B348)</f>
        <v>1</v>
      </c>
      <c r="I348" s="28" t="str">
        <f>IFERROR(INDEX(Categorization!$D$2:$E$111,MATCH(Table1[[#This Row],[Category]],Categorization!$D$2:$D$111,0),2),"Blank")</f>
        <v>Blank</v>
      </c>
    </row>
    <row r="349" spans="1:9" x14ac:dyDescent="0.2">
      <c r="A349" s="28">
        <f>MONTH(B349)</f>
        <v>1</v>
      </c>
      <c r="I349" s="28" t="str">
        <f>IFERROR(INDEX(Categorization!$D$2:$E$111,MATCH(Table1[[#This Row],[Category]],Categorization!$D$2:$D$111,0),2),"Blank")</f>
        <v>Blank</v>
      </c>
    </row>
    <row r="350" spans="1:9" x14ac:dyDescent="0.2">
      <c r="A350" s="28">
        <f>MONTH(B350)</f>
        <v>1</v>
      </c>
      <c r="I350" s="28" t="str">
        <f>IFERROR(INDEX(Categorization!$D$2:$E$111,MATCH(Table1[[#This Row],[Category]],Categorization!$D$2:$D$111,0),2),"Blank")</f>
        <v>Blank</v>
      </c>
    </row>
    <row r="351" spans="1:9" x14ac:dyDescent="0.2">
      <c r="A351" s="28">
        <f>MONTH(B351)</f>
        <v>1</v>
      </c>
      <c r="I351" s="28" t="str">
        <f>IFERROR(INDEX(Categorization!$D$2:$E$111,MATCH(Table1[[#This Row],[Category]],Categorization!$D$2:$D$111,0),2),"Blank")</f>
        <v>Blank</v>
      </c>
    </row>
    <row r="352" spans="1:9" x14ac:dyDescent="0.2">
      <c r="A352" s="28">
        <f>MONTH(B352)</f>
        <v>1</v>
      </c>
      <c r="I352" s="28" t="str">
        <f>IFERROR(INDEX(Categorization!$D$2:$E$111,MATCH(Table1[[#This Row],[Category]],Categorization!$D$2:$D$111,0),2),"Blank")</f>
        <v>Blank</v>
      </c>
    </row>
    <row r="353" spans="1:9" x14ac:dyDescent="0.2">
      <c r="A353" s="28">
        <f>MONTH(B353)</f>
        <v>1</v>
      </c>
      <c r="I353" s="28" t="str">
        <f>IFERROR(INDEX(Categorization!$D$2:$E$111,MATCH(Table1[[#This Row],[Category]],Categorization!$D$2:$D$111,0),2),"Blank")</f>
        <v>Blank</v>
      </c>
    </row>
    <row r="354" spans="1:9" x14ac:dyDescent="0.2">
      <c r="A354" s="28">
        <f>MONTH(B354)</f>
        <v>1</v>
      </c>
      <c r="I354" s="28" t="str">
        <f>IFERROR(INDEX(Categorization!$D$2:$E$111,MATCH(Table1[[#This Row],[Category]],Categorization!$D$2:$D$111,0),2),"Blank")</f>
        <v>Blank</v>
      </c>
    </row>
    <row r="355" spans="1:9" x14ac:dyDescent="0.2">
      <c r="A355" s="28">
        <f>MONTH(B355)</f>
        <v>1</v>
      </c>
      <c r="I355" s="28" t="str">
        <f>IFERROR(INDEX(Categorization!$D$2:$E$111,MATCH(Table1[[#This Row],[Category]],Categorization!$D$2:$D$111,0),2),"Blank")</f>
        <v>Blank</v>
      </c>
    </row>
    <row r="356" spans="1:9" x14ac:dyDescent="0.2">
      <c r="A356" s="28">
        <f>MONTH(B356)</f>
        <v>1</v>
      </c>
      <c r="I356" s="28" t="str">
        <f>IFERROR(INDEX(Categorization!$D$2:$E$111,MATCH(Table1[[#This Row],[Category]],Categorization!$D$2:$D$111,0),2),"Blank")</f>
        <v>Blank</v>
      </c>
    </row>
    <row r="357" spans="1:9" x14ac:dyDescent="0.2">
      <c r="A357" s="28">
        <f>MONTH(B357)</f>
        <v>1</v>
      </c>
      <c r="I357" s="28" t="str">
        <f>IFERROR(INDEX(Categorization!$D$2:$E$111,MATCH(Table1[[#This Row],[Category]],Categorization!$D$2:$D$111,0),2),"Blank")</f>
        <v>Blank</v>
      </c>
    </row>
    <row r="358" spans="1:9" x14ac:dyDescent="0.2">
      <c r="A358" s="28">
        <f>MONTH(B358)</f>
        <v>1</v>
      </c>
      <c r="I358" s="28" t="str">
        <f>IFERROR(INDEX(Categorization!$D$2:$E$111,MATCH(Table1[[#This Row],[Category]],Categorization!$D$2:$D$111,0),2),"Blank")</f>
        <v>Blank</v>
      </c>
    </row>
    <row r="359" spans="1:9" x14ac:dyDescent="0.2">
      <c r="A359" s="28">
        <f>MONTH(B359)</f>
        <v>1</v>
      </c>
      <c r="I359" s="28" t="str">
        <f>IFERROR(INDEX(Categorization!$D$2:$E$111,MATCH(Table1[[#This Row],[Category]],Categorization!$D$2:$D$111,0),2),"Blank")</f>
        <v>Blank</v>
      </c>
    </row>
    <row r="360" spans="1:9" x14ac:dyDescent="0.2">
      <c r="A360" s="28">
        <f>MONTH(B360)</f>
        <v>1</v>
      </c>
      <c r="I360" s="28" t="str">
        <f>IFERROR(INDEX(Categorization!$D$2:$E$111,MATCH(Table1[[#This Row],[Category]],Categorization!$D$2:$D$111,0),2),"Blank")</f>
        <v>Blank</v>
      </c>
    </row>
    <row r="361" spans="1:9" x14ac:dyDescent="0.2">
      <c r="A361" s="28">
        <f>MONTH(B361)</f>
        <v>1</v>
      </c>
      <c r="I361" s="28" t="str">
        <f>IFERROR(INDEX(Categorization!$D$2:$E$111,MATCH(Table1[[#This Row],[Category]],Categorization!$D$2:$D$111,0),2),"Blank")</f>
        <v>Blank</v>
      </c>
    </row>
    <row r="362" spans="1:9" x14ac:dyDescent="0.2">
      <c r="A362" s="28">
        <f>MONTH(B362)</f>
        <v>1</v>
      </c>
      <c r="I362" s="28" t="str">
        <f>IFERROR(INDEX(Categorization!$D$2:$E$111,MATCH(Table1[[#This Row],[Category]],Categorization!$D$2:$D$111,0),2),"Blank")</f>
        <v>Blank</v>
      </c>
    </row>
    <row r="363" spans="1:9" x14ac:dyDescent="0.2">
      <c r="A363" s="28">
        <f>MONTH(B363)</f>
        <v>1</v>
      </c>
      <c r="I363" s="28" t="str">
        <f>IFERROR(INDEX(Categorization!$D$2:$E$111,MATCH(Table1[[#This Row],[Category]],Categorization!$D$2:$D$111,0),2),"Blank")</f>
        <v>Blank</v>
      </c>
    </row>
    <row r="364" spans="1:9" x14ac:dyDescent="0.2">
      <c r="A364" s="28">
        <f>MONTH(B364)</f>
        <v>1</v>
      </c>
      <c r="I364" s="28" t="str">
        <f>IFERROR(INDEX(Categorization!$D$2:$E$111,MATCH(Table1[[#This Row],[Category]],Categorization!$D$2:$D$111,0),2),"Blank")</f>
        <v>Blank</v>
      </c>
    </row>
    <row r="365" spans="1:9" x14ac:dyDescent="0.2">
      <c r="A365" s="28">
        <f>MONTH(B365)</f>
        <v>1</v>
      </c>
      <c r="I365" s="28" t="str">
        <f>IFERROR(INDEX(Categorization!$D$2:$E$111,MATCH(Table1[[#This Row],[Category]],Categorization!$D$2:$D$111,0),2),"Blank")</f>
        <v>Blank</v>
      </c>
    </row>
    <row r="366" spans="1:9" x14ac:dyDescent="0.2">
      <c r="A366" s="28">
        <f>MONTH(B366)</f>
        <v>1</v>
      </c>
      <c r="I366" s="28" t="str">
        <f>IFERROR(INDEX(Categorization!$D$2:$E$111,MATCH(Table1[[#This Row],[Category]],Categorization!$D$2:$D$111,0),2),"Blank")</f>
        <v>Blank</v>
      </c>
    </row>
    <row r="367" spans="1:9" x14ac:dyDescent="0.2">
      <c r="A367" s="28">
        <f>MONTH(B367)</f>
        <v>1</v>
      </c>
      <c r="I367" s="28" t="str">
        <f>IFERROR(INDEX(Categorization!$D$2:$E$111,MATCH(Table1[[#This Row],[Category]],Categorization!$D$2:$D$111,0),2),"Blank")</f>
        <v>Blank</v>
      </c>
    </row>
    <row r="368" spans="1:9" x14ac:dyDescent="0.2">
      <c r="A368" s="28">
        <f>MONTH(B368)</f>
        <v>1</v>
      </c>
      <c r="I368" s="28" t="str">
        <f>IFERROR(INDEX(Categorization!$D$2:$E$111,MATCH(Table1[[#This Row],[Category]],Categorization!$D$2:$D$111,0),2),"Blank")</f>
        <v>Blank</v>
      </c>
    </row>
    <row r="369" spans="1:9" x14ac:dyDescent="0.2">
      <c r="A369" s="28">
        <f>MONTH(B369)</f>
        <v>1</v>
      </c>
      <c r="I369" s="28" t="str">
        <f>IFERROR(INDEX(Categorization!$D$2:$E$111,MATCH(Table1[[#This Row],[Category]],Categorization!$D$2:$D$111,0),2),"Blank")</f>
        <v>Blank</v>
      </c>
    </row>
    <row r="370" spans="1:9" x14ac:dyDescent="0.2">
      <c r="A370" s="28">
        <f>MONTH(B370)</f>
        <v>1</v>
      </c>
      <c r="I370" s="28" t="str">
        <f>IFERROR(INDEX(Categorization!$D$2:$E$111,MATCH(Table1[[#This Row],[Category]],Categorization!$D$2:$D$111,0),2),"Blank")</f>
        <v>Blank</v>
      </c>
    </row>
    <row r="371" spans="1:9" x14ac:dyDescent="0.2">
      <c r="A371" s="28">
        <f>MONTH(B371)</f>
        <v>1</v>
      </c>
      <c r="I371" s="28" t="str">
        <f>IFERROR(INDEX(Categorization!$D$2:$E$111,MATCH(Table1[[#This Row],[Category]],Categorization!$D$2:$D$111,0),2),"Blank")</f>
        <v>Blank</v>
      </c>
    </row>
    <row r="372" spans="1:9" x14ac:dyDescent="0.2">
      <c r="A372" s="28">
        <f>MONTH(B372)</f>
        <v>1</v>
      </c>
      <c r="I372" s="28" t="str">
        <f>IFERROR(INDEX(Categorization!$D$2:$E$111,MATCH(Table1[[#This Row],[Category]],Categorization!$D$2:$D$111,0),2),"Blank")</f>
        <v>Blank</v>
      </c>
    </row>
    <row r="373" spans="1:9" x14ac:dyDescent="0.2">
      <c r="A373" s="28">
        <f>MONTH(B373)</f>
        <v>1</v>
      </c>
      <c r="I373" s="28" t="str">
        <f>IFERROR(INDEX(Categorization!$D$2:$E$111,MATCH(Table1[[#This Row],[Category]],Categorization!$D$2:$D$111,0),2),"Blank")</f>
        <v>Blank</v>
      </c>
    </row>
    <row r="374" spans="1:9" x14ac:dyDescent="0.2">
      <c r="A374" s="28">
        <f>MONTH(B374)</f>
        <v>1</v>
      </c>
      <c r="I374" s="28" t="str">
        <f>IFERROR(INDEX(Categorization!$D$2:$E$111,MATCH(Table1[[#This Row],[Category]],Categorization!$D$2:$D$111,0),2),"Blank")</f>
        <v>Blank</v>
      </c>
    </row>
    <row r="375" spans="1:9" x14ac:dyDescent="0.2">
      <c r="A375" s="28">
        <f>MONTH(B375)</f>
        <v>1</v>
      </c>
      <c r="I375" s="28" t="str">
        <f>IFERROR(INDEX(Categorization!$D$2:$E$111,MATCH(Table1[[#This Row],[Category]],Categorization!$D$2:$D$111,0),2),"Blank")</f>
        <v>Blank</v>
      </c>
    </row>
    <row r="376" spans="1:9" x14ac:dyDescent="0.2">
      <c r="A376" s="28">
        <f>MONTH(B376)</f>
        <v>1</v>
      </c>
      <c r="I376" s="28" t="str">
        <f>IFERROR(INDEX(Categorization!$D$2:$E$111,MATCH(Table1[[#This Row],[Category]],Categorization!$D$2:$D$111,0),2),"Blank")</f>
        <v>Blank</v>
      </c>
    </row>
    <row r="377" spans="1:9" x14ac:dyDescent="0.2">
      <c r="A377" s="28">
        <f>MONTH(B377)</f>
        <v>1</v>
      </c>
      <c r="I377" s="28" t="str">
        <f>IFERROR(INDEX(Categorization!$D$2:$E$111,MATCH(Table1[[#This Row],[Category]],Categorization!$D$2:$D$111,0),2),"Blank")</f>
        <v>Blank</v>
      </c>
    </row>
    <row r="378" spans="1:9" x14ac:dyDescent="0.2">
      <c r="A378" s="28">
        <f>MONTH(B378)</f>
        <v>1</v>
      </c>
      <c r="I378" s="28" t="str">
        <f>IFERROR(INDEX(Categorization!$D$2:$E$111,MATCH(Table1[[#This Row],[Category]],Categorization!$D$2:$D$111,0),2),"Blank")</f>
        <v>Blank</v>
      </c>
    </row>
    <row r="379" spans="1:9" x14ac:dyDescent="0.2">
      <c r="A379" s="28">
        <f>MONTH(B379)</f>
        <v>1</v>
      </c>
      <c r="I379" s="28" t="str">
        <f>IFERROR(INDEX(Categorization!$D$2:$E$111,MATCH(Table1[[#This Row],[Category]],Categorization!$D$2:$D$111,0),2),"Blank")</f>
        <v>Blank</v>
      </c>
    </row>
    <row r="380" spans="1:9" x14ac:dyDescent="0.2">
      <c r="A380" s="28">
        <f>MONTH(B380)</f>
        <v>1</v>
      </c>
      <c r="I380" s="28" t="str">
        <f>IFERROR(INDEX(Categorization!$D$2:$E$111,MATCH(Table1[[#This Row],[Category]],Categorization!$D$2:$D$111,0),2),"Blank")</f>
        <v>Blank</v>
      </c>
    </row>
    <row r="381" spans="1:9" x14ac:dyDescent="0.2">
      <c r="A381" s="28">
        <f>MONTH(B381)</f>
        <v>1</v>
      </c>
      <c r="I381" s="28" t="str">
        <f>IFERROR(INDEX(Categorization!$D$2:$E$111,MATCH(Table1[[#This Row],[Category]],Categorization!$D$2:$D$111,0),2),"Blank")</f>
        <v>Blank</v>
      </c>
    </row>
    <row r="382" spans="1:9" x14ac:dyDescent="0.2">
      <c r="A382" s="28">
        <f>MONTH(B382)</f>
        <v>1</v>
      </c>
      <c r="I382" s="28" t="str">
        <f>IFERROR(INDEX(Categorization!$D$2:$E$111,MATCH(Table1[[#This Row],[Category]],Categorization!$D$2:$D$111,0),2),"Blank")</f>
        <v>Blank</v>
      </c>
    </row>
    <row r="383" spans="1:9" x14ac:dyDescent="0.2">
      <c r="A383" s="28">
        <f>MONTH(B383)</f>
        <v>1</v>
      </c>
      <c r="I383" s="28" t="str">
        <f>IFERROR(INDEX(Categorization!$D$2:$E$111,MATCH(Table1[[#This Row],[Category]],Categorization!$D$2:$D$111,0),2),"Blank")</f>
        <v>Blank</v>
      </c>
    </row>
    <row r="384" spans="1:9" x14ac:dyDescent="0.2">
      <c r="A384" s="28">
        <f>MONTH(B384)</f>
        <v>1</v>
      </c>
      <c r="I384" s="28" t="str">
        <f>IFERROR(INDEX(Categorization!$D$2:$E$111,MATCH(Table1[[#This Row],[Category]],Categorization!$D$2:$D$111,0),2),"Blank")</f>
        <v>Blank</v>
      </c>
    </row>
    <row r="385" spans="1:9" x14ac:dyDescent="0.2">
      <c r="A385" s="28">
        <f>MONTH(B385)</f>
        <v>1</v>
      </c>
      <c r="I385" s="28" t="str">
        <f>IFERROR(INDEX(Categorization!$D$2:$E$111,MATCH(Table1[[#This Row],[Category]],Categorization!$D$2:$D$111,0),2),"Blank")</f>
        <v>Blank</v>
      </c>
    </row>
    <row r="386" spans="1:9" x14ac:dyDescent="0.2">
      <c r="A386" s="28">
        <f>MONTH(B386)</f>
        <v>1</v>
      </c>
      <c r="I386" s="28" t="str">
        <f>IFERROR(INDEX(Categorization!$D$2:$E$111,MATCH(Table1[[#This Row],[Category]],Categorization!$D$2:$D$111,0),2),"Blank")</f>
        <v>Blank</v>
      </c>
    </row>
    <row r="387" spans="1:9" x14ac:dyDescent="0.2">
      <c r="A387" s="28">
        <f>MONTH(B387)</f>
        <v>1</v>
      </c>
      <c r="I387" s="28" t="str">
        <f>IFERROR(INDEX(Categorization!$D$2:$E$111,MATCH(Table1[[#This Row],[Category]],Categorization!$D$2:$D$111,0),2),"Blank")</f>
        <v>Blank</v>
      </c>
    </row>
    <row r="388" spans="1:9" x14ac:dyDescent="0.2">
      <c r="A388" s="28">
        <f>MONTH(B388)</f>
        <v>1</v>
      </c>
      <c r="I388" s="28" t="str">
        <f>IFERROR(INDEX(Categorization!$D$2:$E$111,MATCH(Table1[[#This Row],[Category]],Categorization!$D$2:$D$111,0),2),"Blank")</f>
        <v>Blank</v>
      </c>
    </row>
    <row r="389" spans="1:9" x14ac:dyDescent="0.2">
      <c r="A389" s="28">
        <f>MONTH(B389)</f>
        <v>1</v>
      </c>
      <c r="I389" s="28" t="str">
        <f>IFERROR(INDEX(Categorization!$D$2:$E$111,MATCH(Table1[[#This Row],[Category]],Categorization!$D$2:$D$111,0),2),"Blank")</f>
        <v>Blank</v>
      </c>
    </row>
    <row r="390" spans="1:9" x14ac:dyDescent="0.2">
      <c r="A390" s="28">
        <f>MONTH(B390)</f>
        <v>1</v>
      </c>
      <c r="I390" s="28" t="str">
        <f>IFERROR(INDEX(Categorization!$D$2:$E$111,MATCH(Table1[[#This Row],[Category]],Categorization!$D$2:$D$111,0),2),"Blank")</f>
        <v>Blank</v>
      </c>
    </row>
    <row r="391" spans="1:9" x14ac:dyDescent="0.2">
      <c r="A391" s="28">
        <f>MONTH(B391)</f>
        <v>1</v>
      </c>
      <c r="I391" s="28" t="str">
        <f>IFERROR(INDEX(Categorization!$D$2:$E$111,MATCH(Table1[[#This Row],[Category]],Categorization!$D$2:$D$111,0),2),"Blank")</f>
        <v>Blank</v>
      </c>
    </row>
    <row r="392" spans="1:9" x14ac:dyDescent="0.2">
      <c r="A392" s="28">
        <f>MONTH(B392)</f>
        <v>1</v>
      </c>
      <c r="I392" s="28" t="str">
        <f>IFERROR(INDEX(Categorization!$D$2:$E$111,MATCH(Table1[[#This Row],[Category]],Categorization!$D$2:$D$111,0),2),"Blank")</f>
        <v>Blank</v>
      </c>
    </row>
    <row r="393" spans="1:9" x14ac:dyDescent="0.2">
      <c r="A393" s="28">
        <f>MONTH(B393)</f>
        <v>1</v>
      </c>
      <c r="I393" s="28" t="str">
        <f>IFERROR(INDEX(Categorization!$D$2:$E$111,MATCH(Table1[[#This Row],[Category]],Categorization!$D$2:$D$111,0),2),"Blank")</f>
        <v>Blank</v>
      </c>
    </row>
    <row r="394" spans="1:9" x14ac:dyDescent="0.2">
      <c r="A394" s="28">
        <f>MONTH(B394)</f>
        <v>1</v>
      </c>
      <c r="I394" s="28" t="str">
        <f>IFERROR(INDEX(Categorization!$D$2:$E$111,MATCH(Table1[[#This Row],[Category]],Categorization!$D$2:$D$111,0),2),"Blank")</f>
        <v>Blank</v>
      </c>
    </row>
    <row r="395" spans="1:9" x14ac:dyDescent="0.2">
      <c r="A395" s="28">
        <f>MONTH(B395)</f>
        <v>1</v>
      </c>
      <c r="I395" s="28" t="str">
        <f>IFERROR(INDEX(Categorization!$D$2:$E$111,MATCH(Table1[[#This Row],[Category]],Categorization!$D$2:$D$111,0),2),"Blank")</f>
        <v>Blank</v>
      </c>
    </row>
    <row r="396" spans="1:9" x14ac:dyDescent="0.2">
      <c r="A396" s="28">
        <f>MONTH(B396)</f>
        <v>1</v>
      </c>
      <c r="I396" s="28" t="str">
        <f>IFERROR(INDEX(Categorization!$D$2:$E$111,MATCH(Table1[[#This Row],[Category]],Categorization!$D$2:$D$111,0),2),"Blank")</f>
        <v>Blank</v>
      </c>
    </row>
    <row r="397" spans="1:9" x14ac:dyDescent="0.2">
      <c r="A397" s="28">
        <f>MONTH(B397)</f>
        <v>1</v>
      </c>
      <c r="I397" s="28" t="str">
        <f>IFERROR(INDEX(Categorization!$D$2:$E$111,MATCH(Table1[[#This Row],[Category]],Categorization!$D$2:$D$111,0),2),"Blank")</f>
        <v>Blank</v>
      </c>
    </row>
    <row r="398" spans="1:9" x14ac:dyDescent="0.2">
      <c r="A398" s="28">
        <f>MONTH(B398)</f>
        <v>1</v>
      </c>
      <c r="I398" s="28" t="str">
        <f>IFERROR(INDEX(Categorization!$D$2:$E$111,MATCH(Table1[[#This Row],[Category]],Categorization!$D$2:$D$111,0),2),"Blank")</f>
        <v>Blank</v>
      </c>
    </row>
    <row r="399" spans="1:9" x14ac:dyDescent="0.2">
      <c r="A399" s="28">
        <f>MONTH(B399)</f>
        <v>1</v>
      </c>
      <c r="I399" s="28" t="str">
        <f>IFERROR(INDEX(Categorization!$D$2:$E$111,MATCH(Table1[[#This Row],[Category]],Categorization!$D$2:$D$111,0),2),"Blank")</f>
        <v>Blank</v>
      </c>
    </row>
    <row r="400" spans="1:9" x14ac:dyDescent="0.2">
      <c r="A400" s="28">
        <f>MONTH(B400)</f>
        <v>1</v>
      </c>
      <c r="I400" s="28" t="str">
        <f>IFERROR(INDEX(Categorization!$D$2:$E$111,MATCH(Table1[[#This Row],[Category]],Categorization!$D$2:$D$111,0),2),"Blank")</f>
        <v>Blank</v>
      </c>
    </row>
    <row r="401" spans="1:9" x14ac:dyDescent="0.2">
      <c r="A401" s="28">
        <f>MONTH(B401)</f>
        <v>1</v>
      </c>
      <c r="I401" s="28" t="str">
        <f>IFERROR(INDEX(Categorization!$D$2:$E$111,MATCH(Table1[[#This Row],[Category]],Categorization!$D$2:$D$111,0),2),"Blank")</f>
        <v>Blank</v>
      </c>
    </row>
    <row r="402" spans="1:9" x14ac:dyDescent="0.2">
      <c r="A402" s="28">
        <f>MONTH(B402)</f>
        <v>1</v>
      </c>
      <c r="I402" s="28" t="str">
        <f>IFERROR(INDEX(Categorization!$D$2:$E$111,MATCH(Table1[[#This Row],[Category]],Categorization!$D$2:$D$111,0),2),"Blank")</f>
        <v>Blank</v>
      </c>
    </row>
    <row r="403" spans="1:9" x14ac:dyDescent="0.2">
      <c r="A403" s="28">
        <f>MONTH(B403)</f>
        <v>1</v>
      </c>
      <c r="I403" s="28" t="str">
        <f>IFERROR(INDEX(Categorization!$D$2:$E$111,MATCH(Table1[[#This Row],[Category]],Categorization!$D$2:$D$111,0),2),"Blank")</f>
        <v>Blank</v>
      </c>
    </row>
    <row r="404" spans="1:9" x14ac:dyDescent="0.2">
      <c r="A404" s="28">
        <f>MONTH(B404)</f>
        <v>1</v>
      </c>
      <c r="I404" s="28" t="str">
        <f>IFERROR(INDEX(Categorization!$D$2:$E$111,MATCH(Table1[[#This Row],[Category]],Categorization!$D$2:$D$111,0),2),"Blank")</f>
        <v>Blank</v>
      </c>
    </row>
    <row r="405" spans="1:9" x14ac:dyDescent="0.2">
      <c r="A405" s="28">
        <f>MONTH(B405)</f>
        <v>1</v>
      </c>
      <c r="I405" s="28" t="str">
        <f>IFERROR(INDEX(Categorization!$D$2:$E$111,MATCH(Table1[[#This Row],[Category]],Categorization!$D$2:$D$111,0),2),"Blank")</f>
        <v>Blank</v>
      </c>
    </row>
    <row r="406" spans="1:9" x14ac:dyDescent="0.2">
      <c r="A406" s="28">
        <f>MONTH(B406)</f>
        <v>1</v>
      </c>
      <c r="I406" s="28" t="str">
        <f>IFERROR(INDEX(Categorization!$D$2:$E$111,MATCH(Table1[[#This Row],[Category]],Categorization!$D$2:$D$111,0),2),"Blank")</f>
        <v>Blank</v>
      </c>
    </row>
    <row r="407" spans="1:9" x14ac:dyDescent="0.2">
      <c r="A407" s="28">
        <f>MONTH(B407)</f>
        <v>1</v>
      </c>
      <c r="I407" s="28" t="str">
        <f>IFERROR(INDEX(Categorization!$D$2:$E$111,MATCH(Table1[[#This Row],[Category]],Categorization!$D$2:$D$111,0),2),"Blank")</f>
        <v>Blank</v>
      </c>
    </row>
    <row r="408" spans="1:9" x14ac:dyDescent="0.2">
      <c r="A408" s="28">
        <f>MONTH(B408)</f>
        <v>1</v>
      </c>
      <c r="I408" s="28" t="str">
        <f>IFERROR(INDEX(Categorization!$D$2:$E$111,MATCH(Table1[[#This Row],[Category]],Categorization!$D$2:$D$111,0),2),"Blank")</f>
        <v>Blank</v>
      </c>
    </row>
    <row r="409" spans="1:9" x14ac:dyDescent="0.2">
      <c r="A409" s="28">
        <f>MONTH(B409)</f>
        <v>1</v>
      </c>
      <c r="I409" s="28" t="str">
        <f>IFERROR(INDEX(Categorization!$D$2:$E$111,MATCH(Table1[[#This Row],[Category]],Categorization!$D$2:$D$111,0),2),"Blank")</f>
        <v>Blank</v>
      </c>
    </row>
    <row r="410" spans="1:9" x14ac:dyDescent="0.2">
      <c r="A410" s="28">
        <f>MONTH(B410)</f>
        <v>1</v>
      </c>
      <c r="I410" s="28" t="str">
        <f>IFERROR(INDEX(Categorization!$D$2:$E$111,MATCH(Table1[[#This Row],[Category]],Categorization!$D$2:$D$111,0),2),"Blank")</f>
        <v>Blank</v>
      </c>
    </row>
    <row r="411" spans="1:9" x14ac:dyDescent="0.2">
      <c r="A411" s="28">
        <f>MONTH(B411)</f>
        <v>1</v>
      </c>
      <c r="I411" s="28" t="str">
        <f>IFERROR(INDEX(Categorization!$D$2:$E$111,MATCH(Table1[[#This Row],[Category]],Categorization!$D$2:$D$111,0),2),"Blank")</f>
        <v>Blank</v>
      </c>
    </row>
    <row r="412" spans="1:9" x14ac:dyDescent="0.2">
      <c r="A412" s="28">
        <f>MONTH(B412)</f>
        <v>1</v>
      </c>
      <c r="I412" s="28" t="str">
        <f>IFERROR(INDEX(Categorization!$D$2:$E$111,MATCH(Table1[[#This Row],[Category]],Categorization!$D$2:$D$111,0),2),"Blank")</f>
        <v>Blank</v>
      </c>
    </row>
    <row r="413" spans="1:9" x14ac:dyDescent="0.2">
      <c r="A413" s="28">
        <f>MONTH(B413)</f>
        <v>1</v>
      </c>
      <c r="I413" s="28" t="str">
        <f>IFERROR(INDEX(Categorization!$D$2:$E$111,MATCH(Table1[[#This Row],[Category]],Categorization!$D$2:$D$111,0),2),"Blank")</f>
        <v>Blank</v>
      </c>
    </row>
    <row r="414" spans="1:9" x14ac:dyDescent="0.2">
      <c r="A414" s="28">
        <f>MONTH(B414)</f>
        <v>1</v>
      </c>
      <c r="I414" s="28" t="str">
        <f>IFERROR(INDEX(Categorization!$D$2:$E$111,MATCH(Table1[[#This Row],[Category]],Categorization!$D$2:$D$111,0),2),"Blank")</f>
        <v>Blank</v>
      </c>
    </row>
    <row r="415" spans="1:9" x14ac:dyDescent="0.2">
      <c r="A415" s="28">
        <f>MONTH(B415)</f>
        <v>1</v>
      </c>
      <c r="I415" s="28" t="str">
        <f>IFERROR(INDEX(Categorization!$D$2:$E$111,MATCH(Table1[[#This Row],[Category]],Categorization!$D$2:$D$111,0),2),"Blank")</f>
        <v>Blank</v>
      </c>
    </row>
    <row r="416" spans="1:9" x14ac:dyDescent="0.2">
      <c r="A416" s="28">
        <f>MONTH(B416)</f>
        <v>1</v>
      </c>
      <c r="I416" s="28" t="str">
        <f>IFERROR(INDEX(Categorization!$D$2:$E$111,MATCH(Table1[[#This Row],[Category]],Categorization!$D$2:$D$111,0),2),"Blank")</f>
        <v>Blank</v>
      </c>
    </row>
    <row r="417" spans="1:9" x14ac:dyDescent="0.2">
      <c r="A417" s="28">
        <f>MONTH(B417)</f>
        <v>1</v>
      </c>
      <c r="I417" s="28" t="str">
        <f>IFERROR(INDEX(Categorization!$D$2:$E$111,MATCH(Table1[[#This Row],[Category]],Categorization!$D$2:$D$111,0),2),"Blank")</f>
        <v>Blank</v>
      </c>
    </row>
    <row r="418" spans="1:9" x14ac:dyDescent="0.2">
      <c r="A418" s="28">
        <f>MONTH(B418)</f>
        <v>1</v>
      </c>
      <c r="I418" s="28" t="str">
        <f>IFERROR(INDEX(Categorization!$D$2:$E$111,MATCH(Table1[[#This Row],[Category]],Categorization!$D$2:$D$111,0),2),"Blank")</f>
        <v>Blank</v>
      </c>
    </row>
    <row r="419" spans="1:9" x14ac:dyDescent="0.2">
      <c r="A419" s="28">
        <f>MONTH(B419)</f>
        <v>1</v>
      </c>
      <c r="I419" s="28" t="str">
        <f>IFERROR(INDEX(Categorization!$D$2:$E$111,MATCH(Table1[[#This Row],[Category]],Categorization!$D$2:$D$111,0),2),"Blank")</f>
        <v>Blank</v>
      </c>
    </row>
    <row r="420" spans="1:9" x14ac:dyDescent="0.2">
      <c r="A420" s="28">
        <f>MONTH(B420)</f>
        <v>1</v>
      </c>
      <c r="I420" s="28" t="str">
        <f>IFERROR(INDEX(Categorization!$D$2:$E$111,MATCH(Table1[[#This Row],[Category]],Categorization!$D$2:$D$111,0),2),"Blank")</f>
        <v>Blank</v>
      </c>
    </row>
    <row r="421" spans="1:9" x14ac:dyDescent="0.2">
      <c r="A421" s="28">
        <f>MONTH(B421)</f>
        <v>1</v>
      </c>
      <c r="I421" s="28" t="str">
        <f>IFERROR(INDEX(Categorization!$D$2:$E$111,MATCH(Table1[[#This Row],[Category]],Categorization!$D$2:$D$111,0),2),"Blank")</f>
        <v>Blank</v>
      </c>
    </row>
    <row r="422" spans="1:9" x14ac:dyDescent="0.2">
      <c r="A422" s="28">
        <f>MONTH(B422)</f>
        <v>1</v>
      </c>
      <c r="I422" s="28" t="str">
        <f>IFERROR(INDEX(Categorization!$D$2:$E$111,MATCH(Table1[[#This Row],[Category]],Categorization!$D$2:$D$111,0),2),"Blank")</f>
        <v>Blank</v>
      </c>
    </row>
    <row r="423" spans="1:9" x14ac:dyDescent="0.2">
      <c r="A423" s="28">
        <f>MONTH(B423)</f>
        <v>1</v>
      </c>
      <c r="I423" s="28" t="str">
        <f>IFERROR(INDEX(Categorization!$D$2:$E$111,MATCH(Table1[[#This Row],[Category]],Categorization!$D$2:$D$111,0),2),"Blank")</f>
        <v>Blank</v>
      </c>
    </row>
    <row r="424" spans="1:9" x14ac:dyDescent="0.2">
      <c r="A424" s="28">
        <f>MONTH(B424)</f>
        <v>1</v>
      </c>
      <c r="I424" s="28" t="str">
        <f>IFERROR(INDEX(Categorization!$D$2:$E$111,MATCH(Table1[[#This Row],[Category]],Categorization!$D$2:$D$111,0),2),"Blank")</f>
        <v>Blank</v>
      </c>
    </row>
    <row r="425" spans="1:9" x14ac:dyDescent="0.2">
      <c r="A425" s="28">
        <f>MONTH(B425)</f>
        <v>1</v>
      </c>
      <c r="I425" s="28" t="str">
        <f>IFERROR(INDEX(Categorization!$D$2:$E$111,MATCH(Table1[[#This Row],[Category]],Categorization!$D$2:$D$111,0),2),"Blank")</f>
        <v>Blank</v>
      </c>
    </row>
    <row r="426" spans="1:9" x14ac:dyDescent="0.2">
      <c r="A426" s="28">
        <f>MONTH(B426)</f>
        <v>1</v>
      </c>
      <c r="I426" s="28" t="str">
        <f>IFERROR(INDEX(Categorization!$D$2:$E$111,MATCH(Table1[[#This Row],[Category]],Categorization!$D$2:$D$111,0),2),"Blank")</f>
        <v>Blank</v>
      </c>
    </row>
    <row r="427" spans="1:9" x14ac:dyDescent="0.2">
      <c r="A427" s="28">
        <f>MONTH(B427)</f>
        <v>1</v>
      </c>
      <c r="I427" s="28" t="str">
        <f>IFERROR(INDEX(Categorization!$D$2:$E$111,MATCH(Table1[[#This Row],[Category]],Categorization!$D$2:$D$111,0),2),"Blank")</f>
        <v>Blank</v>
      </c>
    </row>
    <row r="428" spans="1:9" x14ac:dyDescent="0.2">
      <c r="A428" s="28">
        <f>MONTH(B428)</f>
        <v>1</v>
      </c>
      <c r="I428" s="28" t="str">
        <f>IFERROR(INDEX(Categorization!$D$2:$E$111,MATCH(Table1[[#This Row],[Category]],Categorization!$D$2:$D$111,0),2),"Blank")</f>
        <v>Blank</v>
      </c>
    </row>
    <row r="429" spans="1:9" x14ac:dyDescent="0.2">
      <c r="A429" s="28">
        <f>MONTH(B429)</f>
        <v>1</v>
      </c>
      <c r="I429" s="28" t="str">
        <f>IFERROR(INDEX(Categorization!$D$2:$E$111,MATCH(Table1[[#This Row],[Category]],Categorization!$D$2:$D$111,0),2),"Blank")</f>
        <v>Blank</v>
      </c>
    </row>
    <row r="430" spans="1:9" x14ac:dyDescent="0.2">
      <c r="A430" s="28">
        <f>MONTH(B430)</f>
        <v>1</v>
      </c>
      <c r="I430" s="28" t="str">
        <f>IFERROR(INDEX(Categorization!$D$2:$E$111,MATCH(Table1[[#This Row],[Category]],Categorization!$D$2:$D$111,0),2),"Blank")</f>
        <v>Blank</v>
      </c>
    </row>
    <row r="431" spans="1:9" x14ac:dyDescent="0.2">
      <c r="A431" s="28">
        <f>MONTH(B431)</f>
        <v>1</v>
      </c>
      <c r="I431" s="28" t="str">
        <f>IFERROR(INDEX(Categorization!$D$2:$E$111,MATCH(Table1[[#This Row],[Category]],Categorization!$D$2:$D$111,0),2),"Blank")</f>
        <v>Blank</v>
      </c>
    </row>
    <row r="432" spans="1:9" x14ac:dyDescent="0.2">
      <c r="A432" s="28">
        <f>MONTH(B432)</f>
        <v>1</v>
      </c>
      <c r="I432" s="28" t="str">
        <f>IFERROR(INDEX(Categorization!$D$2:$E$111,MATCH(Table1[[#This Row],[Category]],Categorization!$D$2:$D$111,0),2),"Blank")</f>
        <v>Blank</v>
      </c>
    </row>
    <row r="433" spans="1:9" x14ac:dyDescent="0.2">
      <c r="A433" s="28">
        <f>MONTH(B433)</f>
        <v>1</v>
      </c>
      <c r="I433" s="28" t="str">
        <f>IFERROR(INDEX(Categorization!$D$2:$E$111,MATCH(Table1[[#This Row],[Category]],Categorization!$D$2:$D$111,0),2),"Blank")</f>
        <v>Blank</v>
      </c>
    </row>
    <row r="434" spans="1:9" x14ac:dyDescent="0.2">
      <c r="A434" s="28">
        <f>MONTH(B434)</f>
        <v>1</v>
      </c>
      <c r="I434" s="28" t="str">
        <f>IFERROR(INDEX(Categorization!$D$2:$E$111,MATCH(Table1[[#This Row],[Category]],Categorization!$D$2:$D$111,0),2),"Blank")</f>
        <v>Blank</v>
      </c>
    </row>
    <row r="435" spans="1:9" x14ac:dyDescent="0.2">
      <c r="A435" s="28">
        <f>MONTH(B435)</f>
        <v>1</v>
      </c>
      <c r="I435" s="28" t="str">
        <f>IFERROR(INDEX(Categorization!$D$2:$E$111,MATCH(Table1[[#This Row],[Category]],Categorization!$D$2:$D$111,0),2),"Blank")</f>
        <v>Blank</v>
      </c>
    </row>
    <row r="436" spans="1:9" x14ac:dyDescent="0.2">
      <c r="A436" s="28">
        <f>MONTH(B436)</f>
        <v>1</v>
      </c>
      <c r="I436" s="28" t="str">
        <f>IFERROR(INDEX(Categorization!$D$2:$E$111,MATCH(Table1[[#This Row],[Category]],Categorization!$D$2:$D$111,0),2),"Blank")</f>
        <v>Blank</v>
      </c>
    </row>
    <row r="437" spans="1:9" x14ac:dyDescent="0.2">
      <c r="A437" s="28">
        <f>MONTH(B437)</f>
        <v>1</v>
      </c>
      <c r="I437" s="28" t="str">
        <f>IFERROR(INDEX(Categorization!$D$2:$E$111,MATCH(Table1[[#This Row],[Category]],Categorization!$D$2:$D$111,0),2),"Blank")</f>
        <v>Blank</v>
      </c>
    </row>
    <row r="438" spans="1:9" x14ac:dyDescent="0.2">
      <c r="A438" s="28">
        <f>MONTH(B438)</f>
        <v>1</v>
      </c>
      <c r="I438" s="28" t="str">
        <f>IFERROR(INDEX(Categorization!$D$2:$E$111,MATCH(Table1[[#This Row],[Category]],Categorization!$D$2:$D$111,0),2),"Blank")</f>
        <v>Blank</v>
      </c>
    </row>
    <row r="439" spans="1:9" x14ac:dyDescent="0.2">
      <c r="A439" s="28">
        <f>MONTH(B439)</f>
        <v>1</v>
      </c>
      <c r="I439" s="28" t="str">
        <f>IFERROR(INDEX(Categorization!$D$2:$E$111,MATCH(Table1[[#This Row],[Category]],Categorization!$D$2:$D$111,0),2),"Blank")</f>
        <v>Blank</v>
      </c>
    </row>
    <row r="440" spans="1:9" x14ac:dyDescent="0.2">
      <c r="A440" s="28">
        <f>MONTH(B440)</f>
        <v>1</v>
      </c>
      <c r="I440" s="28" t="str">
        <f>IFERROR(INDEX(Categorization!$D$2:$E$111,MATCH(Table1[[#This Row],[Category]],Categorization!$D$2:$D$111,0),2),"Blank")</f>
        <v>Blank</v>
      </c>
    </row>
    <row r="441" spans="1:9" x14ac:dyDescent="0.2">
      <c r="A441" s="28">
        <f>MONTH(B441)</f>
        <v>1</v>
      </c>
      <c r="I441" s="28" t="str">
        <f>IFERROR(INDEX(Categorization!$D$2:$E$111,MATCH(Table1[[#This Row],[Category]],Categorization!$D$2:$D$111,0),2),"Blank")</f>
        <v>Blank</v>
      </c>
    </row>
    <row r="442" spans="1:9" x14ac:dyDescent="0.2">
      <c r="A442" s="28">
        <f>MONTH(B442)</f>
        <v>1</v>
      </c>
      <c r="I442" s="28" t="str">
        <f>IFERROR(INDEX(Categorization!$D$2:$E$111,MATCH(Table1[[#This Row],[Category]],Categorization!$D$2:$D$111,0),2),"Blank")</f>
        <v>Blank</v>
      </c>
    </row>
    <row r="443" spans="1:9" x14ac:dyDescent="0.2">
      <c r="A443" s="28">
        <f>MONTH(B443)</f>
        <v>1</v>
      </c>
      <c r="I443" s="28" t="str">
        <f>IFERROR(INDEX(Categorization!$D$2:$E$111,MATCH(Table1[[#This Row],[Category]],Categorization!$D$2:$D$111,0),2),"Blank")</f>
        <v>Blank</v>
      </c>
    </row>
    <row r="444" spans="1:9" x14ac:dyDescent="0.2">
      <c r="A444" s="28">
        <f>MONTH(B444)</f>
        <v>1</v>
      </c>
      <c r="I444" s="28" t="str">
        <f>IFERROR(INDEX(Categorization!$D$2:$E$111,MATCH(Table1[[#This Row],[Category]],Categorization!$D$2:$D$111,0),2),"Blank")</f>
        <v>Blank</v>
      </c>
    </row>
    <row r="445" spans="1:9" x14ac:dyDescent="0.2">
      <c r="A445" s="28">
        <f>MONTH(B445)</f>
        <v>1</v>
      </c>
      <c r="I445" s="28" t="str">
        <f>IFERROR(INDEX(Categorization!$D$2:$E$111,MATCH(Table1[[#This Row],[Category]],Categorization!$D$2:$D$111,0),2),"Blank")</f>
        <v>Blank</v>
      </c>
    </row>
    <row r="446" spans="1:9" x14ac:dyDescent="0.2">
      <c r="A446" s="28">
        <f>MONTH(B446)</f>
        <v>1</v>
      </c>
      <c r="I446" s="28" t="str">
        <f>IFERROR(INDEX(Categorization!$D$2:$E$111,MATCH(Table1[[#This Row],[Category]],Categorization!$D$2:$D$111,0),2),"Blank")</f>
        <v>Blank</v>
      </c>
    </row>
    <row r="447" spans="1:9" x14ac:dyDescent="0.2">
      <c r="A447" s="28">
        <f>MONTH(B447)</f>
        <v>1</v>
      </c>
      <c r="I447" s="28" t="str">
        <f>IFERROR(INDEX(Categorization!$D$2:$E$111,MATCH(Table1[[#This Row],[Category]],Categorization!$D$2:$D$111,0),2),"Blank")</f>
        <v>Blank</v>
      </c>
    </row>
    <row r="448" spans="1:9" x14ac:dyDescent="0.2">
      <c r="A448" s="28">
        <f>MONTH(B448)</f>
        <v>1</v>
      </c>
      <c r="I448" s="28" t="str">
        <f>IFERROR(INDEX(Categorization!$D$2:$E$111,MATCH(Table1[[#This Row],[Category]],Categorization!$D$2:$D$111,0),2),"Blank")</f>
        <v>Blank</v>
      </c>
    </row>
    <row r="449" spans="1:9" x14ac:dyDescent="0.2">
      <c r="A449" s="28">
        <f>MONTH(B449)</f>
        <v>1</v>
      </c>
      <c r="I449" s="28" t="str">
        <f>IFERROR(INDEX(Categorization!$D$2:$E$111,MATCH(Table1[[#This Row],[Category]],Categorization!$D$2:$D$111,0),2),"Blank")</f>
        <v>Blank</v>
      </c>
    </row>
    <row r="450" spans="1:9" x14ac:dyDescent="0.2">
      <c r="A450" s="28">
        <f>MONTH(B450)</f>
        <v>1</v>
      </c>
      <c r="I450" s="28" t="str">
        <f>IFERROR(INDEX(Categorization!$D$2:$E$111,MATCH(Table1[[#This Row],[Category]],Categorization!$D$2:$D$111,0),2),"Blank")</f>
        <v>Blank</v>
      </c>
    </row>
    <row r="451" spans="1:9" x14ac:dyDescent="0.2">
      <c r="A451" s="28">
        <f>MONTH(B451)</f>
        <v>1</v>
      </c>
      <c r="I451" s="28" t="str">
        <f>IFERROR(INDEX(Categorization!$D$2:$E$111,MATCH(Table1[[#This Row],[Category]],Categorization!$D$2:$D$111,0),2),"Blank")</f>
        <v>Blank</v>
      </c>
    </row>
    <row r="452" spans="1:9" x14ac:dyDescent="0.2">
      <c r="A452" s="28">
        <f>MONTH(B452)</f>
        <v>1</v>
      </c>
      <c r="I452" s="28" t="str">
        <f>IFERROR(INDEX(Categorization!$D$2:$E$111,MATCH(Table1[[#This Row],[Category]],Categorization!$D$2:$D$111,0),2),"Blank")</f>
        <v>Blank</v>
      </c>
    </row>
    <row r="453" spans="1:9" x14ac:dyDescent="0.2">
      <c r="A453" s="28">
        <f>MONTH(B453)</f>
        <v>1</v>
      </c>
      <c r="I453" s="28" t="str">
        <f>IFERROR(INDEX(Categorization!$D$2:$E$111,MATCH(Table1[[#This Row],[Category]],Categorization!$D$2:$D$111,0),2),"Blank")</f>
        <v>Blank</v>
      </c>
    </row>
    <row r="454" spans="1:9" x14ac:dyDescent="0.2">
      <c r="A454" s="28">
        <f>MONTH(B454)</f>
        <v>1</v>
      </c>
      <c r="I454" s="28" t="str">
        <f>IFERROR(INDEX(Categorization!$D$2:$E$111,MATCH(Table1[[#This Row],[Category]],Categorization!$D$2:$D$111,0),2),"Blank")</f>
        <v>Blank</v>
      </c>
    </row>
    <row r="455" spans="1:9" x14ac:dyDescent="0.2">
      <c r="A455" s="28">
        <f>MONTH(B455)</f>
        <v>1</v>
      </c>
      <c r="I455" s="28" t="str">
        <f>IFERROR(INDEX(Categorization!$D$2:$E$111,MATCH(Table1[[#This Row],[Category]],Categorization!$D$2:$D$111,0),2),"Blank")</f>
        <v>Blank</v>
      </c>
    </row>
    <row r="456" spans="1:9" x14ac:dyDescent="0.2">
      <c r="A456" s="28">
        <f>MONTH(B456)</f>
        <v>1</v>
      </c>
      <c r="I456" s="28" t="str">
        <f>IFERROR(INDEX(Categorization!$D$2:$E$111,MATCH(Table1[[#This Row],[Category]],Categorization!$D$2:$D$111,0),2),"Blank")</f>
        <v>Blank</v>
      </c>
    </row>
    <row r="457" spans="1:9" x14ac:dyDescent="0.2">
      <c r="A457" s="28">
        <f>MONTH(B457)</f>
        <v>1</v>
      </c>
      <c r="I457" s="28" t="str">
        <f>IFERROR(INDEX(Categorization!$D$2:$E$111,MATCH(Table1[[#This Row],[Category]],Categorization!$D$2:$D$111,0),2),"Blank")</f>
        <v>Blank</v>
      </c>
    </row>
    <row r="458" spans="1:9" x14ac:dyDescent="0.2">
      <c r="A458" s="28">
        <f>MONTH(B458)</f>
        <v>1</v>
      </c>
      <c r="I458" s="28" t="str">
        <f>IFERROR(INDEX(Categorization!$D$2:$E$111,MATCH(Table1[[#This Row],[Category]],Categorization!$D$2:$D$111,0),2),"Blank")</f>
        <v>Blank</v>
      </c>
    </row>
    <row r="459" spans="1:9" x14ac:dyDescent="0.2">
      <c r="A459" s="28">
        <f>MONTH(B459)</f>
        <v>1</v>
      </c>
      <c r="I459" s="28" t="str">
        <f>IFERROR(INDEX(Categorization!$D$2:$E$111,MATCH(Table1[[#This Row],[Category]],Categorization!$D$2:$D$111,0),2),"Blank")</f>
        <v>Blank</v>
      </c>
    </row>
    <row r="460" spans="1:9" x14ac:dyDescent="0.2">
      <c r="A460" s="28">
        <f>MONTH(B460)</f>
        <v>1</v>
      </c>
      <c r="I460" s="28" t="str">
        <f>IFERROR(INDEX(Categorization!$D$2:$E$111,MATCH(Table1[[#This Row],[Category]],Categorization!$D$2:$D$111,0),2),"Blank")</f>
        <v>Blank</v>
      </c>
    </row>
    <row r="461" spans="1:9" x14ac:dyDescent="0.2">
      <c r="A461" s="28">
        <f>MONTH(B461)</f>
        <v>1</v>
      </c>
      <c r="I461" s="28" t="str">
        <f>IFERROR(INDEX(Categorization!$D$2:$E$111,MATCH(Table1[[#This Row],[Category]],Categorization!$D$2:$D$111,0),2),"Blank")</f>
        <v>Blank</v>
      </c>
    </row>
    <row r="462" spans="1:9" x14ac:dyDescent="0.2">
      <c r="A462" s="28">
        <f>MONTH(B462)</f>
        <v>1</v>
      </c>
      <c r="I462" s="28" t="str">
        <f>IFERROR(INDEX(Categorization!$D$2:$E$111,MATCH(Table1[[#This Row],[Category]],Categorization!$D$2:$D$111,0),2),"Blank")</f>
        <v>Blank</v>
      </c>
    </row>
    <row r="463" spans="1:9" x14ac:dyDescent="0.2">
      <c r="A463" s="28">
        <f>MONTH(B463)</f>
        <v>1</v>
      </c>
      <c r="I463" s="28" t="str">
        <f>IFERROR(INDEX(Categorization!$D$2:$E$111,MATCH(Table1[[#This Row],[Category]],Categorization!$D$2:$D$111,0),2),"Blank")</f>
        <v>Blank</v>
      </c>
    </row>
    <row r="464" spans="1:9" x14ac:dyDescent="0.2">
      <c r="A464" s="28">
        <f>MONTH(B464)</f>
        <v>1</v>
      </c>
      <c r="I464" s="28" t="str">
        <f>IFERROR(INDEX(Categorization!$D$2:$E$111,MATCH(Table1[[#This Row],[Category]],Categorization!$D$2:$D$111,0),2),"Blank")</f>
        <v>Blank</v>
      </c>
    </row>
    <row r="465" spans="1:9" x14ac:dyDescent="0.2">
      <c r="A465" s="28">
        <f>MONTH(B465)</f>
        <v>1</v>
      </c>
      <c r="I465" s="28" t="str">
        <f>IFERROR(INDEX(Categorization!$D$2:$E$111,MATCH(Table1[[#This Row],[Category]],Categorization!$D$2:$D$111,0),2),"Blank")</f>
        <v>Blank</v>
      </c>
    </row>
    <row r="466" spans="1:9" x14ac:dyDescent="0.2">
      <c r="A466" s="28">
        <f>MONTH(B466)</f>
        <v>1</v>
      </c>
      <c r="I466" s="28" t="str">
        <f>IFERROR(INDEX(Categorization!$D$2:$E$111,MATCH(Table1[[#This Row],[Category]],Categorization!$D$2:$D$111,0),2),"Blank")</f>
        <v>Blank</v>
      </c>
    </row>
    <row r="467" spans="1:9" x14ac:dyDescent="0.2">
      <c r="A467" s="28">
        <f>MONTH(B467)</f>
        <v>1</v>
      </c>
      <c r="I467" s="28" t="str">
        <f>IFERROR(INDEX(Categorization!$D$2:$E$111,MATCH(Table1[[#This Row],[Category]],Categorization!$D$2:$D$111,0),2),"Blank")</f>
        <v>Blank</v>
      </c>
    </row>
    <row r="468" spans="1:9" x14ac:dyDescent="0.2">
      <c r="A468" s="28">
        <f>MONTH(B468)</f>
        <v>1</v>
      </c>
      <c r="I468" s="28" t="str">
        <f>IFERROR(INDEX(Categorization!$D$2:$E$111,MATCH(Table1[[#This Row],[Category]],Categorization!$D$2:$D$111,0),2),"Blank")</f>
        <v>Blank</v>
      </c>
    </row>
    <row r="469" spans="1:9" x14ac:dyDescent="0.2">
      <c r="A469" s="28">
        <f>MONTH(B469)</f>
        <v>1</v>
      </c>
      <c r="I469" s="28" t="str">
        <f>IFERROR(INDEX(Categorization!$D$2:$E$111,MATCH(Table1[[#This Row],[Category]],Categorization!$D$2:$D$111,0),2),"Blank")</f>
        <v>Blank</v>
      </c>
    </row>
    <row r="470" spans="1:9" x14ac:dyDescent="0.2">
      <c r="A470" s="28">
        <f>MONTH(B470)</f>
        <v>1</v>
      </c>
      <c r="I470" s="28" t="str">
        <f>IFERROR(INDEX(Categorization!$D$2:$E$111,MATCH(Table1[[#This Row],[Category]],Categorization!$D$2:$D$111,0),2),"Blank")</f>
        <v>Blank</v>
      </c>
    </row>
    <row r="471" spans="1:9" x14ac:dyDescent="0.2">
      <c r="A471" s="28">
        <f>MONTH(B471)</f>
        <v>1</v>
      </c>
      <c r="I471" s="28" t="str">
        <f>IFERROR(INDEX(Categorization!$D$2:$E$111,MATCH(Table1[[#This Row],[Category]],Categorization!$D$2:$D$111,0),2),"Blank")</f>
        <v>Blank</v>
      </c>
    </row>
    <row r="472" spans="1:9" x14ac:dyDescent="0.2">
      <c r="A472" s="28">
        <f>MONTH(B472)</f>
        <v>1</v>
      </c>
      <c r="I472" s="28" t="str">
        <f>IFERROR(INDEX(Categorization!$D$2:$E$111,MATCH(Table1[[#This Row],[Category]],Categorization!$D$2:$D$111,0),2),"Blank")</f>
        <v>Blank</v>
      </c>
    </row>
    <row r="473" spans="1:9" x14ac:dyDescent="0.2">
      <c r="A473" s="28">
        <f>MONTH(B473)</f>
        <v>1</v>
      </c>
      <c r="I473" s="28" t="str">
        <f>IFERROR(INDEX(Categorization!$D$2:$E$111,MATCH(Table1[[#This Row],[Category]],Categorization!$D$2:$D$111,0),2),"Blank")</f>
        <v>Blank</v>
      </c>
    </row>
    <row r="474" spans="1:9" x14ac:dyDescent="0.2">
      <c r="A474" s="28">
        <f>MONTH(B474)</f>
        <v>1</v>
      </c>
      <c r="I474" s="28" t="str">
        <f>IFERROR(INDEX(Categorization!$D$2:$E$111,MATCH(Table1[[#This Row],[Category]],Categorization!$D$2:$D$111,0),2),"Blank")</f>
        <v>Blank</v>
      </c>
    </row>
    <row r="475" spans="1:9" x14ac:dyDescent="0.2">
      <c r="A475" s="28">
        <f>MONTH(B475)</f>
        <v>1</v>
      </c>
      <c r="I475" s="28" t="str">
        <f>IFERROR(INDEX(Categorization!$D$2:$E$111,MATCH(Table1[[#This Row],[Category]],Categorization!$D$2:$D$111,0),2),"Blank")</f>
        <v>Blank</v>
      </c>
    </row>
    <row r="476" spans="1:9" x14ac:dyDescent="0.2">
      <c r="A476" s="28">
        <f>MONTH(B476)</f>
        <v>1</v>
      </c>
      <c r="I476" s="28" t="str">
        <f>IFERROR(INDEX(Categorization!$D$2:$E$111,MATCH(Table1[[#This Row],[Category]],Categorization!$D$2:$D$111,0),2),"Blank")</f>
        <v>Blank</v>
      </c>
    </row>
    <row r="477" spans="1:9" x14ac:dyDescent="0.2">
      <c r="A477" s="28">
        <f>MONTH(B477)</f>
        <v>1</v>
      </c>
      <c r="I477" s="28" t="str">
        <f>IFERROR(INDEX(Categorization!$D$2:$E$111,MATCH(Table1[[#This Row],[Category]],Categorization!$D$2:$D$111,0),2),"Blank")</f>
        <v>Blank</v>
      </c>
    </row>
    <row r="478" spans="1:9" x14ac:dyDescent="0.2">
      <c r="A478" s="28">
        <f>MONTH(B478)</f>
        <v>1</v>
      </c>
      <c r="I478" s="28" t="str">
        <f>IFERROR(INDEX(Categorization!$D$2:$E$111,MATCH(Table1[[#This Row],[Category]],Categorization!$D$2:$D$111,0),2),"Blank")</f>
        <v>Blank</v>
      </c>
    </row>
    <row r="479" spans="1:9" x14ac:dyDescent="0.2">
      <c r="A479" s="28">
        <f>MONTH(B479)</f>
        <v>1</v>
      </c>
      <c r="I479" s="28" t="str">
        <f>IFERROR(INDEX(Categorization!$D$2:$E$111,MATCH(Table1[[#This Row],[Category]],Categorization!$D$2:$D$111,0),2),"Blank")</f>
        <v>Blank</v>
      </c>
    </row>
    <row r="480" spans="1:9" x14ac:dyDescent="0.2">
      <c r="A480" s="28">
        <f>MONTH(B480)</f>
        <v>1</v>
      </c>
      <c r="I480" s="28" t="str">
        <f>IFERROR(INDEX(Categorization!$D$2:$E$111,MATCH(Table1[[#This Row],[Category]],Categorization!$D$2:$D$111,0),2),"Blank")</f>
        <v>Blank</v>
      </c>
    </row>
    <row r="481" spans="1:9" x14ac:dyDescent="0.2">
      <c r="A481" s="28">
        <f>MONTH(B481)</f>
        <v>1</v>
      </c>
      <c r="I481" s="28" t="str">
        <f>IFERROR(INDEX(Categorization!$D$2:$E$111,MATCH(Table1[[#This Row],[Category]],Categorization!$D$2:$D$111,0),2),"Blank")</f>
        <v>Blank</v>
      </c>
    </row>
    <row r="482" spans="1:9" x14ac:dyDescent="0.2">
      <c r="A482" s="28">
        <f>MONTH(B482)</f>
        <v>1</v>
      </c>
      <c r="I482" s="28" t="str">
        <f>IFERROR(INDEX(Categorization!$D$2:$E$111,MATCH(Table1[[#This Row],[Category]],Categorization!$D$2:$D$111,0),2),"Blank")</f>
        <v>Blank</v>
      </c>
    </row>
    <row r="483" spans="1:9" x14ac:dyDescent="0.2">
      <c r="A483" s="28">
        <f>MONTH(B483)</f>
        <v>1</v>
      </c>
      <c r="I483" s="28" t="str">
        <f>IFERROR(INDEX(Categorization!$D$2:$E$111,MATCH(Table1[[#This Row],[Category]],Categorization!$D$2:$D$111,0),2),"Blank")</f>
        <v>Blank</v>
      </c>
    </row>
    <row r="484" spans="1:9" x14ac:dyDescent="0.2">
      <c r="A484" s="28">
        <f>MONTH(B484)</f>
        <v>1</v>
      </c>
      <c r="I484" s="28" t="str">
        <f>IFERROR(INDEX(Categorization!$D$2:$E$111,MATCH(Table1[[#This Row],[Category]],Categorization!$D$2:$D$111,0),2),"Blank")</f>
        <v>Blank</v>
      </c>
    </row>
    <row r="485" spans="1:9" x14ac:dyDescent="0.2">
      <c r="A485" s="28">
        <f>MONTH(B485)</f>
        <v>1</v>
      </c>
      <c r="I485" s="28" t="str">
        <f>IFERROR(INDEX(Categorization!$D$2:$E$111,MATCH(Table1[[#This Row],[Category]],Categorization!$D$2:$D$111,0),2),"Blank")</f>
        <v>Blank</v>
      </c>
    </row>
    <row r="486" spans="1:9" x14ac:dyDescent="0.2">
      <c r="A486" s="28">
        <f>MONTH(B486)</f>
        <v>1</v>
      </c>
      <c r="I486" s="28" t="str">
        <f>IFERROR(INDEX(Categorization!$D$2:$E$111,MATCH(Table1[[#This Row],[Category]],Categorization!$D$2:$D$111,0),2),"Blank")</f>
        <v>Blank</v>
      </c>
    </row>
    <row r="487" spans="1:9" x14ac:dyDescent="0.2">
      <c r="A487" s="28">
        <f>MONTH(B487)</f>
        <v>1</v>
      </c>
      <c r="I487" s="28" t="str">
        <f>IFERROR(INDEX(Categorization!$D$2:$E$111,MATCH(Table1[[#This Row],[Category]],Categorization!$D$2:$D$111,0),2),"Blank")</f>
        <v>Blank</v>
      </c>
    </row>
    <row r="488" spans="1:9" x14ac:dyDescent="0.2">
      <c r="A488" s="28">
        <f>MONTH(B488)</f>
        <v>1</v>
      </c>
      <c r="I488" s="28" t="str">
        <f>IFERROR(INDEX(Categorization!$D$2:$E$111,MATCH(Table1[[#This Row],[Category]],Categorization!$D$2:$D$111,0),2),"Blank")</f>
        <v>Blank</v>
      </c>
    </row>
    <row r="489" spans="1:9" x14ac:dyDescent="0.2">
      <c r="A489" s="28">
        <f>MONTH(B489)</f>
        <v>1</v>
      </c>
      <c r="I489" s="28" t="str">
        <f>IFERROR(INDEX(Categorization!$D$2:$E$111,MATCH(Table1[[#This Row],[Category]],Categorization!$D$2:$D$111,0),2),"Blank")</f>
        <v>Blank</v>
      </c>
    </row>
    <row r="490" spans="1:9" x14ac:dyDescent="0.2">
      <c r="A490" s="28">
        <f>MONTH(B490)</f>
        <v>1</v>
      </c>
      <c r="I490" s="28" t="str">
        <f>IFERROR(INDEX(Categorization!$D$2:$E$111,MATCH(Table1[[#This Row],[Category]],Categorization!$D$2:$D$111,0),2),"Blank")</f>
        <v>Blank</v>
      </c>
    </row>
    <row r="491" spans="1:9" x14ac:dyDescent="0.2">
      <c r="A491" s="28">
        <f>MONTH(B491)</f>
        <v>1</v>
      </c>
      <c r="I491" s="28" t="str">
        <f>IFERROR(INDEX(Categorization!$D$2:$E$111,MATCH(Table1[[#This Row],[Category]],Categorization!$D$2:$D$111,0),2),"Blank")</f>
        <v>Blank</v>
      </c>
    </row>
    <row r="492" spans="1:9" x14ac:dyDescent="0.2">
      <c r="A492" s="28">
        <f>MONTH(B492)</f>
        <v>1</v>
      </c>
      <c r="I492" s="28" t="str">
        <f>IFERROR(INDEX(Categorization!$D$2:$E$111,MATCH(Table1[[#This Row],[Category]],Categorization!$D$2:$D$111,0),2),"Blank")</f>
        <v>Blank</v>
      </c>
    </row>
    <row r="493" spans="1:9" x14ac:dyDescent="0.2">
      <c r="A493" s="28">
        <f>MONTH(B493)</f>
        <v>1</v>
      </c>
      <c r="I493" s="28" t="str">
        <f>IFERROR(INDEX(Categorization!$D$2:$E$111,MATCH(Table1[[#This Row],[Category]],Categorization!$D$2:$D$111,0),2),"Blank")</f>
        <v>Blank</v>
      </c>
    </row>
    <row r="494" spans="1:9" x14ac:dyDescent="0.2">
      <c r="A494" s="28">
        <f>MONTH(B494)</f>
        <v>1</v>
      </c>
      <c r="I494" s="28" t="str">
        <f>IFERROR(INDEX(Categorization!$D$2:$E$111,MATCH(Table1[[#This Row],[Category]],Categorization!$D$2:$D$111,0),2),"Blank")</f>
        <v>Blank</v>
      </c>
    </row>
    <row r="495" spans="1:9" x14ac:dyDescent="0.2">
      <c r="A495" s="28">
        <f>MONTH(B495)</f>
        <v>1</v>
      </c>
      <c r="I495" s="28" t="str">
        <f>IFERROR(INDEX(Categorization!$D$2:$E$111,MATCH(Table1[[#This Row],[Category]],Categorization!$D$2:$D$111,0),2),"Blank")</f>
        <v>Blank</v>
      </c>
    </row>
    <row r="496" spans="1:9" x14ac:dyDescent="0.2">
      <c r="A496" s="28">
        <f>MONTH(B496)</f>
        <v>1</v>
      </c>
      <c r="I496" s="28" t="str">
        <f>IFERROR(INDEX(Categorization!$D$2:$E$111,MATCH(Table1[[#This Row],[Category]],Categorization!$D$2:$D$111,0),2),"Blank")</f>
        <v>Blank</v>
      </c>
    </row>
    <row r="497" spans="1:9" x14ac:dyDescent="0.2">
      <c r="A497" s="28">
        <f>MONTH(B497)</f>
        <v>1</v>
      </c>
      <c r="I497" s="28" t="str">
        <f>IFERROR(INDEX(Categorization!$D$2:$E$111,MATCH(Table1[[#This Row],[Category]],Categorization!$D$2:$D$111,0),2),"Blank")</f>
        <v>Blank</v>
      </c>
    </row>
    <row r="498" spans="1:9" x14ac:dyDescent="0.2">
      <c r="A498" s="28">
        <f>MONTH(B498)</f>
        <v>1</v>
      </c>
      <c r="I498" s="28" t="str">
        <f>IFERROR(INDEX(Categorization!$D$2:$E$111,MATCH(Table1[[#This Row],[Category]],Categorization!$D$2:$D$111,0),2),"Blank")</f>
        <v>Blank</v>
      </c>
    </row>
    <row r="499" spans="1:9" x14ac:dyDescent="0.2">
      <c r="A499" s="28">
        <f>MONTH(B499)</f>
        <v>1</v>
      </c>
      <c r="I499" s="28" t="str">
        <f>IFERROR(INDEX(Categorization!$D$2:$E$111,MATCH(Table1[[#This Row],[Category]],Categorization!$D$2:$D$111,0),2),"Blank")</f>
        <v>Blank</v>
      </c>
    </row>
    <row r="500" spans="1:9" x14ac:dyDescent="0.2">
      <c r="A500" s="28">
        <f>MONTH(B500)</f>
        <v>1</v>
      </c>
      <c r="I500" s="28" t="str">
        <f>IFERROR(INDEX(Categorization!$D$2:$E$111,MATCH(Table1[[#This Row],[Category]],Categorization!$D$2:$D$111,0),2),"Blank")</f>
        <v>Blank</v>
      </c>
    </row>
    <row r="501" spans="1:9" x14ac:dyDescent="0.2">
      <c r="A501" s="28">
        <f>MONTH(B501)</f>
        <v>1</v>
      </c>
      <c r="I501" s="28" t="str">
        <f>IFERROR(INDEX(Categorization!$D$2:$E$111,MATCH(Table1[[#This Row],[Category]],Categorization!$D$2:$D$111,0),2),"Blank")</f>
        <v>Blank</v>
      </c>
    </row>
    <row r="502" spans="1:9" x14ac:dyDescent="0.2">
      <c r="A502" s="28">
        <f>MONTH(B502)</f>
        <v>1</v>
      </c>
      <c r="I502" s="28" t="str">
        <f>IFERROR(INDEX(Categorization!$D$2:$E$111,MATCH(Table1[[#This Row],[Category]],Categorization!$D$2:$D$111,0),2),"Blank")</f>
        <v>Blank</v>
      </c>
    </row>
    <row r="503" spans="1:9" x14ac:dyDescent="0.2">
      <c r="A503" s="28">
        <f>MONTH(B503)</f>
        <v>1</v>
      </c>
      <c r="I503" s="28" t="str">
        <f>IFERROR(INDEX(Categorization!$D$2:$E$111,MATCH(Table1[[#This Row],[Category]],Categorization!$D$2:$D$111,0),2),"Blank")</f>
        <v>Blank</v>
      </c>
    </row>
    <row r="504" spans="1:9" x14ac:dyDescent="0.2">
      <c r="A504" s="28">
        <f>MONTH(B504)</f>
        <v>1</v>
      </c>
      <c r="I504" s="28" t="str">
        <f>IFERROR(INDEX(Categorization!$D$2:$E$111,MATCH(Table1[[#This Row],[Category]],Categorization!$D$2:$D$111,0),2),"Blank")</f>
        <v>Blank</v>
      </c>
    </row>
    <row r="505" spans="1:9" x14ac:dyDescent="0.2">
      <c r="A505" s="28">
        <f>MONTH(B505)</f>
        <v>1</v>
      </c>
      <c r="I505" s="28" t="str">
        <f>IFERROR(INDEX(Categorization!$D$2:$E$111,MATCH(Table1[[#This Row],[Category]],Categorization!$D$2:$D$111,0),2),"Blank")</f>
        <v>Blank</v>
      </c>
    </row>
    <row r="506" spans="1:9" x14ac:dyDescent="0.2">
      <c r="A506" s="28">
        <f>MONTH(B506)</f>
        <v>1</v>
      </c>
      <c r="I506" s="28" t="str">
        <f>IFERROR(INDEX(Categorization!$D$2:$E$111,MATCH(Table1[[#This Row],[Category]],Categorization!$D$2:$D$111,0),2),"Blank")</f>
        <v>Blank</v>
      </c>
    </row>
    <row r="507" spans="1:9" x14ac:dyDescent="0.2">
      <c r="A507" s="28">
        <f>MONTH(B507)</f>
        <v>1</v>
      </c>
      <c r="I507" s="28" t="str">
        <f>IFERROR(INDEX(Categorization!$D$2:$E$111,MATCH(Table1[[#This Row],[Category]],Categorization!$D$2:$D$111,0),2),"Blank")</f>
        <v>Blank</v>
      </c>
    </row>
    <row r="508" spans="1:9" x14ac:dyDescent="0.2">
      <c r="A508" s="28">
        <f>MONTH(B508)</f>
        <v>1</v>
      </c>
      <c r="I508" s="28" t="str">
        <f>IFERROR(INDEX(Categorization!$D$2:$E$111,MATCH(Table1[[#This Row],[Category]],Categorization!$D$2:$D$111,0),2),"Blank")</f>
        <v>Blank</v>
      </c>
    </row>
    <row r="509" spans="1:9" x14ac:dyDescent="0.2">
      <c r="A509" s="28">
        <f>MONTH(B509)</f>
        <v>1</v>
      </c>
      <c r="I509" s="28" t="str">
        <f>IFERROR(INDEX(Categorization!$D$2:$E$111,MATCH(Table1[[#This Row],[Category]],Categorization!$D$2:$D$111,0),2),"Blank")</f>
        <v>Blank</v>
      </c>
    </row>
    <row r="510" spans="1:9" x14ac:dyDescent="0.2">
      <c r="A510" s="28">
        <f>MONTH(B510)</f>
        <v>1</v>
      </c>
      <c r="I510" s="28" t="str">
        <f>IFERROR(INDEX(Categorization!$D$2:$E$111,MATCH(Table1[[#This Row],[Category]],Categorization!$D$2:$D$111,0),2),"Blank")</f>
        <v>Blank</v>
      </c>
    </row>
    <row r="511" spans="1:9" x14ac:dyDescent="0.2">
      <c r="A511" s="28">
        <f>MONTH(B511)</f>
        <v>1</v>
      </c>
      <c r="I511" s="28" t="str">
        <f>IFERROR(INDEX(Categorization!$D$2:$E$111,MATCH(Table1[[#This Row],[Category]],Categorization!$D$2:$D$111,0),2),"Blank")</f>
        <v>Blank</v>
      </c>
    </row>
    <row r="512" spans="1:9" x14ac:dyDescent="0.2">
      <c r="A512" s="28">
        <f>MONTH(B512)</f>
        <v>1</v>
      </c>
      <c r="I512" s="28" t="str">
        <f>IFERROR(INDEX(Categorization!$D$2:$E$111,MATCH(Table1[[#This Row],[Category]],Categorization!$D$2:$D$111,0),2),"Blank")</f>
        <v>Blank</v>
      </c>
    </row>
    <row r="513" spans="1:9" x14ac:dyDescent="0.2">
      <c r="A513" s="28">
        <f>MONTH(B513)</f>
        <v>1</v>
      </c>
      <c r="I513" s="28" t="str">
        <f>IFERROR(INDEX(Categorization!$D$2:$E$111,MATCH(Table1[[#This Row],[Category]],Categorization!$D$2:$D$111,0),2),"Blank")</f>
        <v>Blank</v>
      </c>
    </row>
    <row r="514" spans="1:9" x14ac:dyDescent="0.2">
      <c r="A514" s="28">
        <f>MONTH(B514)</f>
        <v>1</v>
      </c>
      <c r="I514" s="28" t="str">
        <f>IFERROR(INDEX(Categorization!$D$2:$E$111,MATCH(Table1[[#This Row],[Category]],Categorization!$D$2:$D$111,0),2),"Blank")</f>
        <v>Blank</v>
      </c>
    </row>
    <row r="515" spans="1:9" x14ac:dyDescent="0.2">
      <c r="A515" s="28">
        <f>MONTH(B515)</f>
        <v>1</v>
      </c>
      <c r="I515" s="28" t="str">
        <f>IFERROR(INDEX(Categorization!$D$2:$E$111,MATCH(Table1[[#This Row],[Category]],Categorization!$D$2:$D$111,0),2),"Blank")</f>
        <v>Blank</v>
      </c>
    </row>
    <row r="516" spans="1:9" x14ac:dyDescent="0.2">
      <c r="A516" s="28">
        <f>MONTH(B516)</f>
        <v>1</v>
      </c>
      <c r="I516" s="28" t="str">
        <f>IFERROR(INDEX(Categorization!$D$2:$E$111,MATCH(Table1[[#This Row],[Category]],Categorization!$D$2:$D$111,0),2),"Blank")</f>
        <v>Blank</v>
      </c>
    </row>
    <row r="517" spans="1:9" x14ac:dyDescent="0.2">
      <c r="A517" s="28">
        <f>MONTH(B517)</f>
        <v>1</v>
      </c>
      <c r="I517" s="28" t="str">
        <f>IFERROR(INDEX(Categorization!$D$2:$E$111,MATCH(Table1[[#This Row],[Category]],Categorization!$D$2:$D$111,0),2),"Blank")</f>
        <v>Blank</v>
      </c>
    </row>
    <row r="518" spans="1:9" x14ac:dyDescent="0.2">
      <c r="A518" s="28">
        <f>MONTH(B518)</f>
        <v>1</v>
      </c>
      <c r="I518" s="28" t="str">
        <f>IFERROR(INDEX(Categorization!$D$2:$E$111,MATCH(Table1[[#This Row],[Category]],Categorization!$D$2:$D$111,0),2),"Blank")</f>
        <v>Blank</v>
      </c>
    </row>
    <row r="519" spans="1:9" x14ac:dyDescent="0.2">
      <c r="A519" s="28">
        <f>MONTH(B519)</f>
        <v>1</v>
      </c>
      <c r="I519" s="28" t="str">
        <f>IFERROR(INDEX(Categorization!$D$2:$E$111,MATCH(Table1[[#This Row],[Category]],Categorization!$D$2:$D$111,0),2),"Blank")</f>
        <v>Blank</v>
      </c>
    </row>
    <row r="520" spans="1:9" x14ac:dyDescent="0.2">
      <c r="A520" s="28">
        <f>MONTH(B520)</f>
        <v>1</v>
      </c>
      <c r="I520" s="28" t="str">
        <f>IFERROR(INDEX(Categorization!$D$2:$E$111,MATCH(Table1[[#This Row],[Category]],Categorization!$D$2:$D$111,0),2),"Blank")</f>
        <v>Blank</v>
      </c>
    </row>
    <row r="521" spans="1:9" x14ac:dyDescent="0.2">
      <c r="A521" s="28">
        <f>MONTH(B521)</f>
        <v>1</v>
      </c>
      <c r="I521" s="28" t="str">
        <f>IFERROR(INDEX(Categorization!$D$2:$E$111,MATCH(Table1[[#This Row],[Category]],Categorization!$D$2:$D$111,0),2),"Blank")</f>
        <v>Blank</v>
      </c>
    </row>
    <row r="522" spans="1:9" x14ac:dyDescent="0.2">
      <c r="A522" s="28">
        <f>MONTH(B522)</f>
        <v>1</v>
      </c>
      <c r="I522" s="28" t="str">
        <f>IFERROR(INDEX(Categorization!$D$2:$E$111,MATCH(Table1[[#This Row],[Category]],Categorization!$D$2:$D$111,0),2),"Blank")</f>
        <v>Blank</v>
      </c>
    </row>
    <row r="523" spans="1:9" x14ac:dyDescent="0.2">
      <c r="A523" s="28">
        <f>MONTH(B523)</f>
        <v>1</v>
      </c>
      <c r="I523" s="28" t="str">
        <f>IFERROR(INDEX(Categorization!$D$2:$E$111,MATCH(Table1[[#This Row],[Category]],Categorization!$D$2:$D$111,0),2),"Blank")</f>
        <v>Blank</v>
      </c>
    </row>
    <row r="524" spans="1:9" x14ac:dyDescent="0.2">
      <c r="A524" s="28">
        <f>MONTH(B524)</f>
        <v>1</v>
      </c>
      <c r="I524" s="28" t="str">
        <f>IFERROR(INDEX(Categorization!$D$2:$E$111,MATCH(Table1[[#This Row],[Category]],Categorization!$D$2:$D$111,0),2),"Blank")</f>
        <v>Blank</v>
      </c>
    </row>
    <row r="525" spans="1:9" x14ac:dyDescent="0.2">
      <c r="A525" s="28">
        <f>MONTH(B525)</f>
        <v>1</v>
      </c>
      <c r="I525" s="28" t="str">
        <f>IFERROR(INDEX(Categorization!$D$2:$E$111,MATCH(Table1[[#This Row],[Category]],Categorization!$D$2:$D$111,0),2),"Blank")</f>
        <v>Blank</v>
      </c>
    </row>
    <row r="526" spans="1:9" x14ac:dyDescent="0.2">
      <c r="A526" s="28">
        <f>MONTH(B526)</f>
        <v>1</v>
      </c>
      <c r="I526" s="28" t="str">
        <f>IFERROR(INDEX(Categorization!$D$2:$E$111,MATCH(Table1[[#This Row],[Category]],Categorization!$D$2:$D$111,0),2),"Blank")</f>
        <v>Blank</v>
      </c>
    </row>
    <row r="527" spans="1:9" x14ac:dyDescent="0.2">
      <c r="A527" s="28">
        <f>MONTH(B527)</f>
        <v>1</v>
      </c>
      <c r="I527" s="28" t="str">
        <f>IFERROR(INDEX(Categorization!$D$2:$E$111,MATCH(Table1[[#This Row],[Category]],Categorization!$D$2:$D$111,0),2),"Blank")</f>
        <v>Blank</v>
      </c>
    </row>
    <row r="528" spans="1:9" x14ac:dyDescent="0.2">
      <c r="A528" s="28">
        <f>MONTH(B528)</f>
        <v>1</v>
      </c>
      <c r="I528" s="28" t="str">
        <f>IFERROR(INDEX(Categorization!$D$2:$E$111,MATCH(Table1[[#This Row],[Category]],Categorization!$D$2:$D$111,0),2),"Blank")</f>
        <v>Blank</v>
      </c>
    </row>
    <row r="529" spans="1:9" x14ac:dyDescent="0.2">
      <c r="A529" s="28">
        <f>MONTH(B529)</f>
        <v>1</v>
      </c>
      <c r="I529" s="28" t="str">
        <f>IFERROR(INDEX(Categorization!$D$2:$E$111,MATCH(Table1[[#This Row],[Category]],Categorization!$D$2:$D$111,0),2),"Blank")</f>
        <v>Blank</v>
      </c>
    </row>
    <row r="530" spans="1:9" x14ac:dyDescent="0.2">
      <c r="A530" s="28">
        <f>MONTH(B530)</f>
        <v>1</v>
      </c>
      <c r="I530" s="28" t="str">
        <f>IFERROR(INDEX(Categorization!$D$2:$E$111,MATCH(Table1[[#This Row],[Category]],Categorization!$D$2:$D$111,0),2),"Blank")</f>
        <v>Blank</v>
      </c>
    </row>
    <row r="531" spans="1:9" x14ac:dyDescent="0.2">
      <c r="A531" s="28">
        <f>MONTH(B531)</f>
        <v>1</v>
      </c>
      <c r="I531" s="28" t="str">
        <f>IFERROR(INDEX(Categorization!$D$2:$E$111,MATCH(Table1[[#This Row],[Category]],Categorization!$D$2:$D$111,0),2),"Blank")</f>
        <v>Blank</v>
      </c>
    </row>
    <row r="532" spans="1:9" x14ac:dyDescent="0.2">
      <c r="A532" s="28">
        <f>MONTH(B532)</f>
        <v>1</v>
      </c>
      <c r="I532" s="28" t="str">
        <f>IFERROR(INDEX(Categorization!$D$2:$E$111,MATCH(Table1[[#This Row],[Category]],Categorization!$D$2:$D$111,0),2),"Blank")</f>
        <v>Blank</v>
      </c>
    </row>
    <row r="533" spans="1:9" x14ac:dyDescent="0.2">
      <c r="A533" s="28">
        <f>MONTH(B533)</f>
        <v>1</v>
      </c>
      <c r="I533" s="28" t="str">
        <f>IFERROR(INDEX(Categorization!$D$2:$E$111,MATCH(Table1[[#This Row],[Category]],Categorization!$D$2:$D$111,0),2),"Blank")</f>
        <v>Blank</v>
      </c>
    </row>
    <row r="534" spans="1:9" x14ac:dyDescent="0.2">
      <c r="A534" s="28">
        <f>MONTH(B534)</f>
        <v>1</v>
      </c>
      <c r="I534" s="28" t="str">
        <f>IFERROR(INDEX(Categorization!$D$2:$E$111,MATCH(Table1[[#This Row],[Category]],Categorization!$D$2:$D$111,0),2),"Blank")</f>
        <v>Blank</v>
      </c>
    </row>
    <row r="535" spans="1:9" x14ac:dyDescent="0.2">
      <c r="A535" s="28">
        <f>MONTH(B535)</f>
        <v>1</v>
      </c>
      <c r="I535" s="28" t="str">
        <f>IFERROR(INDEX(Categorization!$D$2:$E$111,MATCH(Table1[[#This Row],[Category]],Categorization!$D$2:$D$111,0),2),"Blank")</f>
        <v>Blank</v>
      </c>
    </row>
    <row r="536" spans="1:9" x14ac:dyDescent="0.2">
      <c r="A536" s="28">
        <f>MONTH(B536)</f>
        <v>1</v>
      </c>
      <c r="I536" s="28" t="str">
        <f>IFERROR(INDEX(Categorization!$D$2:$E$111,MATCH(Table1[[#This Row],[Category]],Categorization!$D$2:$D$111,0),2),"Blank")</f>
        <v>Blank</v>
      </c>
    </row>
    <row r="537" spans="1:9" x14ac:dyDescent="0.2">
      <c r="A537" s="28">
        <f>MONTH(B537)</f>
        <v>1</v>
      </c>
      <c r="I537" s="28" t="str">
        <f>IFERROR(INDEX(Categorization!$D$2:$E$111,MATCH(Table1[[#This Row],[Category]],Categorization!$D$2:$D$111,0),2),"Blank")</f>
        <v>Blank</v>
      </c>
    </row>
    <row r="538" spans="1:9" x14ac:dyDescent="0.2">
      <c r="A538" s="28">
        <f>MONTH(B538)</f>
        <v>1</v>
      </c>
      <c r="I538" s="28" t="str">
        <f>IFERROR(INDEX(Categorization!$D$2:$E$111,MATCH(Table1[[#This Row],[Category]],Categorization!$D$2:$D$111,0),2),"Blank")</f>
        <v>Blank</v>
      </c>
    </row>
    <row r="539" spans="1:9" x14ac:dyDescent="0.2">
      <c r="A539" s="28">
        <f>MONTH(B539)</f>
        <v>1</v>
      </c>
      <c r="I539" s="28" t="str">
        <f>IFERROR(INDEX(Categorization!$D$2:$E$111,MATCH(Table1[[#This Row],[Category]],Categorization!$D$2:$D$111,0),2),"Blank")</f>
        <v>Blank</v>
      </c>
    </row>
    <row r="540" spans="1:9" x14ac:dyDescent="0.2">
      <c r="A540" s="28">
        <f>MONTH(B540)</f>
        <v>1</v>
      </c>
      <c r="I540" s="28" t="str">
        <f>IFERROR(INDEX(Categorization!$D$2:$E$111,MATCH(Table1[[#This Row],[Category]],Categorization!$D$2:$D$111,0),2),"Blank")</f>
        <v>Blank</v>
      </c>
    </row>
    <row r="541" spans="1:9" x14ac:dyDescent="0.2">
      <c r="A541" s="28">
        <f>MONTH(B541)</f>
        <v>1</v>
      </c>
      <c r="I541" s="28" t="str">
        <f>IFERROR(INDEX(Categorization!$D$2:$E$111,MATCH(Table1[[#This Row],[Category]],Categorization!$D$2:$D$111,0),2),"Blank")</f>
        <v>Blank</v>
      </c>
    </row>
    <row r="542" spans="1:9" x14ac:dyDescent="0.2">
      <c r="A542" s="28">
        <f>MONTH(B542)</f>
        <v>1</v>
      </c>
      <c r="I542" s="28" t="str">
        <f>IFERROR(INDEX(Categorization!$D$2:$E$111,MATCH(Table1[[#This Row],[Category]],Categorization!$D$2:$D$111,0),2),"Blank")</f>
        <v>Blank</v>
      </c>
    </row>
    <row r="543" spans="1:9" x14ac:dyDescent="0.2">
      <c r="A543" s="28">
        <f>MONTH(B543)</f>
        <v>1</v>
      </c>
      <c r="I543" s="28" t="str">
        <f>IFERROR(INDEX(Categorization!$D$2:$E$111,MATCH(Table1[[#This Row],[Category]],Categorization!$D$2:$D$111,0),2),"Blank")</f>
        <v>Blank</v>
      </c>
    </row>
    <row r="544" spans="1:9" x14ac:dyDescent="0.2">
      <c r="A544" s="28">
        <f>MONTH(B544)</f>
        <v>1</v>
      </c>
      <c r="I544" s="28" t="str">
        <f>IFERROR(INDEX(Categorization!$D$2:$E$111,MATCH(Table1[[#This Row],[Category]],Categorization!$D$2:$D$111,0),2),"Blank")</f>
        <v>Blank</v>
      </c>
    </row>
    <row r="545" spans="1:9" x14ac:dyDescent="0.2">
      <c r="A545" s="28">
        <f>MONTH(B545)</f>
        <v>1</v>
      </c>
      <c r="I545" s="28" t="str">
        <f>IFERROR(INDEX(Categorization!$D$2:$E$111,MATCH(Table1[[#This Row],[Category]],Categorization!$D$2:$D$111,0),2),"Blank")</f>
        <v>Blank</v>
      </c>
    </row>
    <row r="546" spans="1:9" x14ac:dyDescent="0.2">
      <c r="A546" s="28">
        <f>MONTH(B546)</f>
        <v>1</v>
      </c>
      <c r="I546" s="28" t="str">
        <f>IFERROR(INDEX(Categorization!$D$2:$E$111,MATCH(Table1[[#This Row],[Category]],Categorization!$D$2:$D$111,0),2),"Blank")</f>
        <v>Blank</v>
      </c>
    </row>
    <row r="547" spans="1:9" x14ac:dyDescent="0.2">
      <c r="A547" s="28">
        <f>MONTH(B547)</f>
        <v>1</v>
      </c>
      <c r="I547" s="28" t="str">
        <f>IFERROR(INDEX(Categorization!$D$2:$E$111,MATCH(Table1[[#This Row],[Category]],Categorization!$D$2:$D$111,0),2),"Blank")</f>
        <v>Blank</v>
      </c>
    </row>
    <row r="548" spans="1:9" x14ac:dyDescent="0.2">
      <c r="A548" s="28">
        <f>MONTH(B548)</f>
        <v>1</v>
      </c>
      <c r="I548" s="28" t="str">
        <f>IFERROR(INDEX(Categorization!$D$2:$E$111,MATCH(Table1[[#This Row],[Category]],Categorization!$D$2:$D$111,0),2),"Blank")</f>
        <v>Blank</v>
      </c>
    </row>
    <row r="549" spans="1:9" x14ac:dyDescent="0.2">
      <c r="A549" s="28">
        <f>MONTH(B549)</f>
        <v>1</v>
      </c>
      <c r="I549" s="28" t="str">
        <f>IFERROR(INDEX(Categorization!$D$2:$E$111,MATCH(Table1[[#This Row],[Category]],Categorization!$D$2:$D$111,0),2),"Blank")</f>
        <v>Blank</v>
      </c>
    </row>
    <row r="550" spans="1:9" x14ac:dyDescent="0.2">
      <c r="A550" s="28">
        <f>MONTH(B550)</f>
        <v>1</v>
      </c>
      <c r="I550" s="28" t="str">
        <f>IFERROR(INDEX(Categorization!$D$2:$E$111,MATCH(Table1[[#This Row],[Category]],Categorization!$D$2:$D$111,0),2),"Blank")</f>
        <v>Blank</v>
      </c>
    </row>
    <row r="551" spans="1:9" x14ac:dyDescent="0.2">
      <c r="A551" s="28">
        <f>MONTH(B551)</f>
        <v>1</v>
      </c>
      <c r="I551" s="28" t="str">
        <f>IFERROR(INDEX(Categorization!$D$2:$E$111,MATCH(Table1[[#This Row],[Category]],Categorization!$D$2:$D$111,0),2),"Blank")</f>
        <v>Blank</v>
      </c>
    </row>
    <row r="552" spans="1:9" x14ac:dyDescent="0.2">
      <c r="A552" s="28">
        <f>MONTH(B552)</f>
        <v>1</v>
      </c>
      <c r="I552" s="28" t="str">
        <f>IFERROR(INDEX(Categorization!$D$2:$E$111,MATCH(Table1[[#This Row],[Category]],Categorization!$D$2:$D$111,0),2),"Blank")</f>
        <v>Blank</v>
      </c>
    </row>
    <row r="553" spans="1:9" x14ac:dyDescent="0.2">
      <c r="A553" s="28">
        <f>MONTH(B553)</f>
        <v>1</v>
      </c>
      <c r="I553" s="28" t="str">
        <f>IFERROR(INDEX(Categorization!$D$2:$E$111,MATCH(Table1[[#This Row],[Category]],Categorization!$D$2:$D$111,0),2),"Blank")</f>
        <v>Blank</v>
      </c>
    </row>
    <row r="554" spans="1:9" x14ac:dyDescent="0.2">
      <c r="A554" s="28">
        <f>MONTH(B554)</f>
        <v>1</v>
      </c>
      <c r="I554" s="28" t="str">
        <f>IFERROR(INDEX(Categorization!$D$2:$E$111,MATCH(Table1[[#This Row],[Category]],Categorization!$D$2:$D$111,0),2),"Blank")</f>
        <v>Blank</v>
      </c>
    </row>
    <row r="555" spans="1:9" x14ac:dyDescent="0.2">
      <c r="A555" s="28">
        <f>MONTH(B555)</f>
        <v>1</v>
      </c>
      <c r="I555" s="28" t="str">
        <f>IFERROR(INDEX(Categorization!$D$2:$E$111,MATCH(Table1[[#This Row],[Category]],Categorization!$D$2:$D$111,0),2),"Blank")</f>
        <v>Blank</v>
      </c>
    </row>
    <row r="556" spans="1:9" x14ac:dyDescent="0.2">
      <c r="A556" s="28">
        <f>MONTH(B556)</f>
        <v>1</v>
      </c>
      <c r="I556" s="28" t="str">
        <f>IFERROR(INDEX(Categorization!$D$2:$E$111,MATCH(Table1[[#This Row],[Category]],Categorization!$D$2:$D$111,0),2),"Blank")</f>
        <v>Blank</v>
      </c>
    </row>
    <row r="557" spans="1:9" x14ac:dyDescent="0.2">
      <c r="A557" s="28">
        <f>MONTH(B557)</f>
        <v>1</v>
      </c>
      <c r="I557" s="28" t="str">
        <f>IFERROR(INDEX(Categorization!$D$2:$E$111,MATCH(Table1[[#This Row],[Category]],Categorization!$D$2:$D$111,0),2),"Blank")</f>
        <v>Blank</v>
      </c>
    </row>
    <row r="558" spans="1:9" x14ac:dyDescent="0.2">
      <c r="A558" s="28">
        <f>MONTH(B558)</f>
        <v>1</v>
      </c>
      <c r="I558" s="28" t="str">
        <f>IFERROR(INDEX(Categorization!$D$2:$E$111,MATCH(Table1[[#This Row],[Category]],Categorization!$D$2:$D$111,0),2),"Blank")</f>
        <v>Blank</v>
      </c>
    </row>
    <row r="559" spans="1:9" x14ac:dyDescent="0.2">
      <c r="A559" s="28">
        <f>MONTH(B559)</f>
        <v>1</v>
      </c>
      <c r="I559" s="28" t="str">
        <f>IFERROR(INDEX(Categorization!$D$2:$E$111,MATCH(Table1[[#This Row],[Category]],Categorization!$D$2:$D$111,0),2),"Blank")</f>
        <v>Blank</v>
      </c>
    </row>
    <row r="560" spans="1:9" x14ac:dyDescent="0.2">
      <c r="A560" s="28">
        <f>MONTH(B560)</f>
        <v>1</v>
      </c>
      <c r="I560" s="28" t="str">
        <f>IFERROR(INDEX(Categorization!$D$2:$E$111,MATCH(Table1[[#This Row],[Category]],Categorization!$D$2:$D$111,0),2),"Blank")</f>
        <v>Blank</v>
      </c>
    </row>
    <row r="561" spans="1:9" x14ac:dyDescent="0.2">
      <c r="A561" s="28">
        <f>MONTH(B561)</f>
        <v>1</v>
      </c>
      <c r="I561" s="28" t="str">
        <f>IFERROR(INDEX(Categorization!$D$2:$E$111,MATCH(Table1[[#This Row],[Category]],Categorization!$D$2:$D$111,0),2),"Blank")</f>
        <v>Blank</v>
      </c>
    </row>
    <row r="562" spans="1:9" x14ac:dyDescent="0.2">
      <c r="A562" s="28">
        <f>MONTH(B562)</f>
        <v>1</v>
      </c>
      <c r="I562" s="28" t="str">
        <f>IFERROR(INDEX(Categorization!$D$2:$E$111,MATCH(Table1[[#This Row],[Category]],Categorization!$D$2:$D$111,0),2),"Blank")</f>
        <v>Blank</v>
      </c>
    </row>
    <row r="563" spans="1:9" x14ac:dyDescent="0.2">
      <c r="A563" s="28">
        <f>MONTH(B563)</f>
        <v>1</v>
      </c>
      <c r="I563" s="28" t="str">
        <f>IFERROR(INDEX(Categorization!$D$2:$E$111,MATCH(Table1[[#This Row],[Category]],Categorization!$D$2:$D$111,0),2),"Blank")</f>
        <v>Blank</v>
      </c>
    </row>
    <row r="564" spans="1:9" x14ac:dyDescent="0.2">
      <c r="A564" s="28">
        <f>MONTH(B564)</f>
        <v>1</v>
      </c>
      <c r="I564" s="28" t="str">
        <f>IFERROR(INDEX(Categorization!$D$2:$E$111,MATCH(Table1[[#This Row],[Category]],Categorization!$D$2:$D$111,0),2),"Blank")</f>
        <v>Blank</v>
      </c>
    </row>
    <row r="565" spans="1:9" x14ac:dyDescent="0.2">
      <c r="A565" s="28">
        <f>MONTH(B565)</f>
        <v>1</v>
      </c>
      <c r="I565" s="28" t="str">
        <f>IFERROR(INDEX(Categorization!$D$2:$E$111,MATCH(Table1[[#This Row],[Category]],Categorization!$D$2:$D$111,0),2),"Blank")</f>
        <v>Blank</v>
      </c>
    </row>
    <row r="566" spans="1:9" x14ac:dyDescent="0.2">
      <c r="A566" s="28">
        <f>MONTH(B566)</f>
        <v>1</v>
      </c>
      <c r="I566" s="28" t="str">
        <f>IFERROR(INDEX(Categorization!$D$2:$E$111,MATCH(Table1[[#This Row],[Category]],Categorization!$D$2:$D$111,0),2),"Blank")</f>
        <v>Blank</v>
      </c>
    </row>
    <row r="567" spans="1:9" x14ac:dyDescent="0.2">
      <c r="A567" s="28">
        <f>MONTH(B567)</f>
        <v>1</v>
      </c>
      <c r="I567" s="28" t="str">
        <f>IFERROR(INDEX(Categorization!$D$2:$E$111,MATCH(Table1[[#This Row],[Category]],Categorization!$D$2:$D$111,0),2),"Blank")</f>
        <v>Blank</v>
      </c>
    </row>
    <row r="568" spans="1:9" x14ac:dyDescent="0.2">
      <c r="A568" s="28">
        <f>MONTH(B568)</f>
        <v>1</v>
      </c>
      <c r="I568" s="28" t="str">
        <f>IFERROR(INDEX(Categorization!$D$2:$E$111,MATCH(Table1[[#This Row],[Category]],Categorization!$D$2:$D$111,0),2),"Blank")</f>
        <v>Blank</v>
      </c>
    </row>
    <row r="569" spans="1:9" x14ac:dyDescent="0.2">
      <c r="A569" s="28">
        <f>MONTH(B569)</f>
        <v>1</v>
      </c>
      <c r="I569" s="28" t="str">
        <f>IFERROR(INDEX(Categorization!$D$2:$E$111,MATCH(Table1[[#This Row],[Category]],Categorization!$D$2:$D$111,0),2),"Blank")</f>
        <v>Blank</v>
      </c>
    </row>
    <row r="570" spans="1:9" x14ac:dyDescent="0.2">
      <c r="A570" s="28">
        <f>MONTH(B570)</f>
        <v>1</v>
      </c>
      <c r="I570" s="28" t="str">
        <f>IFERROR(INDEX(Categorization!$D$2:$E$111,MATCH(Table1[[#This Row],[Category]],Categorization!$D$2:$D$111,0),2),"Blank")</f>
        <v>Blank</v>
      </c>
    </row>
    <row r="571" spans="1:9" x14ac:dyDescent="0.2">
      <c r="A571" s="28">
        <f>MONTH(B571)</f>
        <v>1</v>
      </c>
      <c r="I571" s="28" t="str">
        <f>IFERROR(INDEX(Categorization!$D$2:$E$111,MATCH(Table1[[#This Row],[Category]],Categorization!$D$2:$D$111,0),2),"Blank")</f>
        <v>Blank</v>
      </c>
    </row>
    <row r="572" spans="1:9" x14ac:dyDescent="0.2">
      <c r="A572" s="28">
        <f>MONTH(B572)</f>
        <v>1</v>
      </c>
      <c r="I572" s="28" t="str">
        <f>IFERROR(INDEX(Categorization!$D$2:$E$111,MATCH(Table1[[#This Row],[Category]],Categorization!$D$2:$D$111,0),2),"Blank")</f>
        <v>Blank</v>
      </c>
    </row>
    <row r="573" spans="1:9" x14ac:dyDescent="0.2">
      <c r="A573" s="28">
        <f>MONTH(B573)</f>
        <v>1</v>
      </c>
      <c r="I573" s="28" t="str">
        <f>IFERROR(INDEX(Categorization!$D$2:$E$111,MATCH(Table1[[#This Row],[Category]],Categorization!$D$2:$D$111,0),2),"Blank")</f>
        <v>Blank</v>
      </c>
    </row>
    <row r="574" spans="1:9" x14ac:dyDescent="0.2">
      <c r="A574" s="28">
        <f>MONTH(B574)</f>
        <v>1</v>
      </c>
      <c r="I574" s="28" t="str">
        <f>IFERROR(INDEX(Categorization!$D$2:$E$111,MATCH(Table1[[#This Row],[Category]],Categorization!$D$2:$D$111,0),2),"Blank")</f>
        <v>Blank</v>
      </c>
    </row>
    <row r="575" spans="1:9" x14ac:dyDescent="0.2">
      <c r="A575" s="28">
        <f>MONTH(B575)</f>
        <v>1</v>
      </c>
      <c r="I575" s="28" t="str">
        <f>IFERROR(INDEX(Categorization!$D$2:$E$111,MATCH(Table1[[#This Row],[Category]],Categorization!$D$2:$D$111,0),2),"Blank")</f>
        <v>Blank</v>
      </c>
    </row>
    <row r="576" spans="1:9" x14ac:dyDescent="0.2">
      <c r="A576" s="28">
        <f>MONTH(B576)</f>
        <v>1</v>
      </c>
      <c r="I576" s="28" t="str">
        <f>IFERROR(INDEX(Categorization!$D$2:$E$111,MATCH(Table1[[#This Row],[Category]],Categorization!$D$2:$D$111,0),2),"Blank")</f>
        <v>Blank</v>
      </c>
    </row>
    <row r="577" spans="1:9" x14ac:dyDescent="0.2">
      <c r="A577" s="28">
        <f>MONTH(B577)</f>
        <v>1</v>
      </c>
      <c r="I577" s="28" t="str">
        <f>IFERROR(INDEX(Categorization!$D$2:$E$111,MATCH(Table1[[#This Row],[Category]],Categorization!$D$2:$D$111,0),2),"Blank")</f>
        <v>Blank</v>
      </c>
    </row>
    <row r="578" spans="1:9" x14ac:dyDescent="0.2">
      <c r="A578" s="28">
        <f>MONTH(B578)</f>
        <v>1</v>
      </c>
      <c r="I578" s="28" t="str">
        <f>IFERROR(INDEX(Categorization!$D$2:$E$111,MATCH(Table1[[#This Row],[Category]],Categorization!$D$2:$D$111,0),2),"Blank")</f>
        <v>Blank</v>
      </c>
    </row>
    <row r="579" spans="1:9" x14ac:dyDescent="0.2">
      <c r="A579" s="28">
        <f>MONTH(B579)</f>
        <v>1</v>
      </c>
      <c r="I579" s="28" t="str">
        <f>IFERROR(INDEX(Categorization!$D$2:$E$111,MATCH(Table1[[#This Row],[Category]],Categorization!$D$2:$D$111,0),2),"Blank")</f>
        <v>Blank</v>
      </c>
    </row>
    <row r="580" spans="1:9" x14ac:dyDescent="0.2">
      <c r="A580" s="28">
        <f>MONTH(B580)</f>
        <v>1</v>
      </c>
      <c r="I580" s="28" t="str">
        <f>IFERROR(INDEX(Categorization!$D$2:$E$111,MATCH(Table1[[#This Row],[Category]],Categorization!$D$2:$D$111,0),2),"Blank")</f>
        <v>Blank</v>
      </c>
    </row>
    <row r="581" spans="1:9" x14ac:dyDescent="0.2">
      <c r="A581" s="28">
        <f>MONTH(B581)</f>
        <v>1</v>
      </c>
      <c r="I581" s="28" t="str">
        <f>IFERROR(INDEX(Categorization!$D$2:$E$111,MATCH(Table1[[#This Row],[Category]],Categorization!$D$2:$D$111,0),2),"Blank")</f>
        <v>Blank</v>
      </c>
    </row>
    <row r="582" spans="1:9" x14ac:dyDescent="0.2">
      <c r="A582" s="28">
        <f>MONTH(B582)</f>
        <v>1</v>
      </c>
      <c r="I582" s="28" t="str">
        <f>IFERROR(INDEX(Categorization!$D$2:$E$111,MATCH(Table1[[#This Row],[Category]],Categorization!$D$2:$D$111,0),2),"Blank")</f>
        <v>Blank</v>
      </c>
    </row>
    <row r="583" spans="1:9" x14ac:dyDescent="0.2">
      <c r="A583" s="28">
        <f>MONTH(B583)</f>
        <v>1</v>
      </c>
      <c r="I583" s="28" t="str">
        <f>IFERROR(INDEX(Categorization!$D$2:$E$111,MATCH(Table1[[#This Row],[Category]],Categorization!$D$2:$D$111,0),2),"Blank")</f>
        <v>Blank</v>
      </c>
    </row>
    <row r="584" spans="1:9" x14ac:dyDescent="0.2">
      <c r="A584" s="28">
        <f>MONTH(B584)</f>
        <v>1</v>
      </c>
      <c r="I584" s="28" t="str">
        <f>IFERROR(INDEX(Categorization!$D$2:$E$111,MATCH(Table1[[#This Row],[Category]],Categorization!$D$2:$D$111,0),2),"Blank")</f>
        <v>Blank</v>
      </c>
    </row>
    <row r="585" spans="1:9" x14ac:dyDescent="0.2">
      <c r="A585" s="28">
        <f>MONTH(B585)</f>
        <v>1</v>
      </c>
      <c r="I585" s="28" t="str">
        <f>IFERROR(INDEX(Categorization!$D$2:$E$111,MATCH(Table1[[#This Row],[Category]],Categorization!$D$2:$D$111,0),2),"Blank")</f>
        <v>Blank</v>
      </c>
    </row>
    <row r="586" spans="1:9" x14ac:dyDescent="0.2">
      <c r="A586" s="28">
        <f>MONTH(B586)</f>
        <v>1</v>
      </c>
      <c r="I586" s="28" t="str">
        <f>IFERROR(INDEX(Categorization!$D$2:$E$111,MATCH(Table1[[#This Row],[Category]],Categorization!$D$2:$D$111,0),2),"Blank")</f>
        <v>Blank</v>
      </c>
    </row>
    <row r="587" spans="1:9" x14ac:dyDescent="0.2">
      <c r="A587" s="28">
        <f>MONTH(B587)</f>
        <v>1</v>
      </c>
      <c r="I587" s="28" t="str">
        <f>IFERROR(INDEX(Categorization!$D$2:$E$111,MATCH(Table1[[#This Row],[Category]],Categorization!$D$2:$D$111,0),2),"Blank")</f>
        <v>Blank</v>
      </c>
    </row>
    <row r="588" spans="1:9" x14ac:dyDescent="0.2">
      <c r="A588" s="28">
        <f>MONTH(B588)</f>
        <v>1</v>
      </c>
      <c r="I588" s="28" t="str">
        <f>IFERROR(INDEX(Categorization!$D$2:$E$111,MATCH(Table1[[#This Row],[Category]],Categorization!$D$2:$D$111,0),2),"Blank")</f>
        <v>Blank</v>
      </c>
    </row>
    <row r="589" spans="1:9" x14ac:dyDescent="0.2">
      <c r="A589" s="28">
        <f>MONTH(B589)</f>
        <v>1</v>
      </c>
      <c r="I589" s="28" t="str">
        <f>IFERROR(INDEX(Categorization!$D$2:$E$111,MATCH(Table1[[#This Row],[Category]],Categorization!$D$2:$D$111,0),2),"Blank")</f>
        <v>Blank</v>
      </c>
    </row>
    <row r="590" spans="1:9" x14ac:dyDescent="0.2">
      <c r="A590" s="28">
        <f>MONTH(B590)</f>
        <v>1</v>
      </c>
      <c r="I590" s="28" t="str">
        <f>IFERROR(INDEX(Categorization!$D$2:$E$111,MATCH(Table1[[#This Row],[Category]],Categorization!$D$2:$D$111,0),2),"Blank")</f>
        <v>Blank</v>
      </c>
    </row>
    <row r="591" spans="1:9" x14ac:dyDescent="0.2">
      <c r="A591" s="28">
        <f>MONTH(B591)</f>
        <v>1</v>
      </c>
      <c r="I591" s="28" t="str">
        <f>IFERROR(INDEX(Categorization!$D$2:$E$111,MATCH(Table1[[#This Row],[Category]],Categorization!$D$2:$D$111,0),2),"Blank")</f>
        <v>Blank</v>
      </c>
    </row>
    <row r="592" spans="1:9" x14ac:dyDescent="0.2">
      <c r="A592" s="28">
        <f>MONTH(B592)</f>
        <v>1</v>
      </c>
      <c r="I592" s="28" t="str">
        <f>IFERROR(INDEX(Categorization!$D$2:$E$111,MATCH(Table1[[#This Row],[Category]],Categorization!$D$2:$D$111,0),2),"Blank")</f>
        <v>Blank</v>
      </c>
    </row>
    <row r="593" spans="1:9" x14ac:dyDescent="0.2">
      <c r="A593" s="28">
        <f>MONTH(B593)</f>
        <v>1</v>
      </c>
      <c r="I593" s="28" t="str">
        <f>IFERROR(INDEX(Categorization!$D$2:$E$111,MATCH(Table1[[#This Row],[Category]],Categorization!$D$2:$D$111,0),2),"Blank")</f>
        <v>Blank</v>
      </c>
    </row>
    <row r="594" spans="1:9" x14ac:dyDescent="0.2">
      <c r="A594" s="28">
        <f>MONTH(B594)</f>
        <v>1</v>
      </c>
      <c r="I594" s="28" t="str">
        <f>IFERROR(INDEX(Categorization!$D$2:$E$111,MATCH(Table1[[#This Row],[Category]],Categorization!$D$2:$D$111,0),2),"Blank")</f>
        <v>Blank</v>
      </c>
    </row>
    <row r="595" spans="1:9" x14ac:dyDescent="0.2">
      <c r="A595" s="28">
        <f>MONTH(B595)</f>
        <v>1</v>
      </c>
      <c r="I595" s="28" t="str">
        <f>IFERROR(INDEX(Categorization!$D$2:$E$111,MATCH(Table1[[#This Row],[Category]],Categorization!$D$2:$D$111,0),2),"Blank")</f>
        <v>Blank</v>
      </c>
    </row>
    <row r="596" spans="1:9" x14ac:dyDescent="0.2">
      <c r="A596" s="28">
        <f>MONTH(B596)</f>
        <v>1</v>
      </c>
      <c r="I596" s="28" t="str">
        <f>IFERROR(INDEX(Categorization!$D$2:$E$111,MATCH(Table1[[#This Row],[Category]],Categorization!$D$2:$D$111,0),2),"Blank")</f>
        <v>Blank</v>
      </c>
    </row>
    <row r="597" spans="1:9" x14ac:dyDescent="0.2">
      <c r="A597" s="28">
        <f>MONTH(B597)</f>
        <v>1</v>
      </c>
      <c r="I597" s="28" t="str">
        <f>IFERROR(INDEX(Categorization!$D$2:$E$111,MATCH(Table1[[#This Row],[Category]],Categorization!$D$2:$D$111,0),2),"Blank")</f>
        <v>Blank</v>
      </c>
    </row>
    <row r="598" spans="1:9" x14ac:dyDescent="0.2">
      <c r="A598" s="28">
        <f>MONTH(B598)</f>
        <v>1</v>
      </c>
      <c r="I598" s="28" t="str">
        <f>IFERROR(INDEX(Categorization!$D$2:$E$111,MATCH(Table1[[#This Row],[Category]],Categorization!$D$2:$D$111,0),2),"Blank")</f>
        <v>Blank</v>
      </c>
    </row>
    <row r="599" spans="1:9" x14ac:dyDescent="0.2">
      <c r="A599" s="28">
        <f>MONTH(B599)</f>
        <v>1</v>
      </c>
      <c r="I599" s="28" t="str">
        <f>IFERROR(INDEX(Categorization!$D$2:$E$111,MATCH(Table1[[#This Row],[Category]],Categorization!$D$2:$D$111,0),2),"Blank")</f>
        <v>Blank</v>
      </c>
    </row>
    <row r="600" spans="1:9" x14ac:dyDescent="0.2">
      <c r="A600" s="28">
        <f>MONTH(B600)</f>
        <v>1</v>
      </c>
      <c r="I600" s="28" t="str">
        <f>IFERROR(INDEX(Categorization!$D$2:$E$111,MATCH(Table1[[#This Row],[Category]],Categorization!$D$2:$D$111,0),2),"Blank")</f>
        <v>Blank</v>
      </c>
    </row>
    <row r="601" spans="1:9" x14ac:dyDescent="0.2">
      <c r="A601" s="28">
        <f>MONTH(B601)</f>
        <v>1</v>
      </c>
      <c r="I601" s="28" t="str">
        <f>IFERROR(INDEX(Categorization!$D$2:$E$111,MATCH(Table1[[#This Row],[Category]],Categorization!$D$2:$D$111,0),2),"Blank")</f>
        <v>Blank</v>
      </c>
    </row>
    <row r="602" spans="1:9" x14ac:dyDescent="0.2">
      <c r="A602" s="28">
        <f>MONTH(B602)</f>
        <v>1</v>
      </c>
      <c r="I602" s="28" t="str">
        <f>IFERROR(INDEX(Categorization!$D$2:$E$111,MATCH(Table1[[#This Row],[Category]],Categorization!$D$2:$D$111,0),2),"Blank")</f>
        <v>Blank</v>
      </c>
    </row>
    <row r="603" spans="1:9" x14ac:dyDescent="0.2">
      <c r="A603" s="28">
        <f>MONTH(B603)</f>
        <v>1</v>
      </c>
      <c r="I603" s="28" t="str">
        <f>IFERROR(INDEX(Categorization!$D$2:$E$111,MATCH(Table1[[#This Row],[Category]],Categorization!$D$2:$D$111,0),2),"Blank")</f>
        <v>Blank</v>
      </c>
    </row>
    <row r="604" spans="1:9" x14ac:dyDescent="0.2">
      <c r="A604" s="28">
        <f>MONTH(B604)</f>
        <v>1</v>
      </c>
      <c r="I604" s="28" t="str">
        <f>IFERROR(INDEX(Categorization!$D$2:$E$111,MATCH(Table1[[#This Row],[Category]],Categorization!$D$2:$D$111,0),2),"Blank")</f>
        <v>Blank</v>
      </c>
    </row>
    <row r="605" spans="1:9" x14ac:dyDescent="0.2">
      <c r="A605" s="28">
        <f>MONTH(B605)</f>
        <v>1</v>
      </c>
      <c r="I605" s="28" t="str">
        <f>IFERROR(INDEX(Categorization!$D$2:$E$111,MATCH(Table1[[#This Row],[Category]],Categorization!$D$2:$D$111,0),2),"Blank")</f>
        <v>Blank</v>
      </c>
    </row>
    <row r="606" spans="1:9" x14ac:dyDescent="0.2">
      <c r="A606" s="28">
        <f>MONTH(B606)</f>
        <v>1</v>
      </c>
      <c r="I606" s="28" t="str">
        <f>IFERROR(INDEX(Categorization!$D$2:$E$111,MATCH(Table1[[#This Row],[Category]],Categorization!$D$2:$D$111,0),2),"Blank")</f>
        <v>Blank</v>
      </c>
    </row>
    <row r="607" spans="1:9" x14ac:dyDescent="0.2">
      <c r="A607" s="28">
        <f>MONTH(B607)</f>
        <v>1</v>
      </c>
      <c r="I607" s="28" t="str">
        <f>IFERROR(INDEX(Categorization!$D$2:$E$111,MATCH(Table1[[#This Row],[Category]],Categorization!$D$2:$D$111,0),2),"Blank")</f>
        <v>Blank</v>
      </c>
    </row>
    <row r="608" spans="1:9" x14ac:dyDescent="0.2">
      <c r="A608" s="28">
        <f>MONTH(B608)</f>
        <v>1</v>
      </c>
      <c r="I608" s="28" t="str">
        <f>IFERROR(INDEX(Categorization!$D$2:$E$111,MATCH(Table1[[#This Row],[Category]],Categorization!$D$2:$D$111,0),2),"Blank")</f>
        <v>Blank</v>
      </c>
    </row>
    <row r="609" spans="1:9" x14ac:dyDescent="0.2">
      <c r="A609" s="28">
        <f>MONTH(B609)</f>
        <v>1</v>
      </c>
      <c r="I609" s="28" t="str">
        <f>IFERROR(INDEX(Categorization!$D$2:$E$111,MATCH(Table1[[#This Row],[Category]],Categorization!$D$2:$D$111,0),2),"Blank")</f>
        <v>Blank</v>
      </c>
    </row>
    <row r="610" spans="1:9" x14ac:dyDescent="0.2">
      <c r="A610" s="28">
        <f>MONTH(B610)</f>
        <v>1</v>
      </c>
      <c r="I610" s="28" t="str">
        <f>IFERROR(INDEX(Categorization!$D$2:$E$111,MATCH(Table1[[#This Row],[Category]],Categorization!$D$2:$D$111,0),2),"Blank")</f>
        <v>Blank</v>
      </c>
    </row>
    <row r="611" spans="1:9" x14ac:dyDescent="0.2">
      <c r="A611" s="28">
        <f>MONTH(B611)</f>
        <v>1</v>
      </c>
      <c r="I611" s="28" t="str">
        <f>IFERROR(INDEX(Categorization!$D$2:$E$111,MATCH(Table1[[#This Row],[Category]],Categorization!$D$2:$D$111,0),2),"Blank")</f>
        <v>Blank</v>
      </c>
    </row>
    <row r="612" spans="1:9" x14ac:dyDescent="0.2">
      <c r="A612" s="28">
        <f>MONTH(B612)</f>
        <v>1</v>
      </c>
      <c r="I612" s="28" t="str">
        <f>IFERROR(INDEX(Categorization!$D$2:$E$111,MATCH(Table1[[#This Row],[Category]],Categorization!$D$2:$D$111,0),2),"Blank")</f>
        <v>Blank</v>
      </c>
    </row>
    <row r="613" spans="1:9" x14ac:dyDescent="0.2">
      <c r="A613" s="28">
        <f>MONTH(B613)</f>
        <v>1</v>
      </c>
      <c r="I613" s="28" t="str">
        <f>IFERROR(INDEX(Categorization!$D$2:$E$111,MATCH(Table1[[#This Row],[Category]],Categorization!$D$2:$D$111,0),2),"Blank")</f>
        <v>Blank</v>
      </c>
    </row>
    <row r="614" spans="1:9" x14ac:dyDescent="0.2">
      <c r="A614" s="28">
        <f>MONTH(B614)</f>
        <v>1</v>
      </c>
      <c r="I614" s="28" t="str">
        <f>IFERROR(INDEX(Categorization!$D$2:$E$111,MATCH(Table1[[#This Row],[Category]],Categorization!$D$2:$D$111,0),2),"Blank")</f>
        <v>Blank</v>
      </c>
    </row>
    <row r="615" spans="1:9" x14ac:dyDescent="0.2">
      <c r="A615" s="28">
        <f>MONTH(B615)</f>
        <v>1</v>
      </c>
      <c r="I615" s="28" t="str">
        <f>IFERROR(INDEX(Categorization!$D$2:$E$111,MATCH(Table1[[#This Row],[Category]],Categorization!$D$2:$D$111,0),2),"Blank")</f>
        <v>Blank</v>
      </c>
    </row>
    <row r="616" spans="1:9" x14ac:dyDescent="0.2">
      <c r="A616" s="28">
        <f>MONTH(B616)</f>
        <v>1</v>
      </c>
      <c r="I616" s="28" t="str">
        <f>IFERROR(INDEX(Categorization!$D$2:$E$111,MATCH(Table1[[#This Row],[Category]],Categorization!$D$2:$D$111,0),2),"Blank")</f>
        <v>Blank</v>
      </c>
    </row>
    <row r="617" spans="1:9" x14ac:dyDescent="0.2">
      <c r="A617" s="28">
        <f>MONTH(B617)</f>
        <v>1</v>
      </c>
      <c r="I617" s="28" t="str">
        <f>IFERROR(INDEX(Categorization!$D$2:$E$111,MATCH(Table1[[#This Row],[Category]],Categorization!$D$2:$D$111,0),2),"Blank")</f>
        <v>Blank</v>
      </c>
    </row>
    <row r="618" spans="1:9" x14ac:dyDescent="0.2">
      <c r="A618" s="28">
        <f>MONTH(B618)</f>
        <v>1</v>
      </c>
      <c r="I618" s="28" t="str">
        <f>IFERROR(INDEX(Categorization!$D$2:$E$111,MATCH(Table1[[#This Row],[Category]],Categorization!$D$2:$D$111,0),2),"Blank")</f>
        <v>Blank</v>
      </c>
    </row>
    <row r="619" spans="1:9" x14ac:dyDescent="0.2">
      <c r="A619" s="28">
        <f>MONTH(B619)</f>
        <v>1</v>
      </c>
      <c r="I619" s="28" t="str">
        <f>IFERROR(INDEX(Categorization!$D$2:$E$111,MATCH(Table1[[#This Row],[Category]],Categorization!$D$2:$D$111,0),2),"Blank")</f>
        <v>Blank</v>
      </c>
    </row>
    <row r="620" spans="1:9" x14ac:dyDescent="0.2">
      <c r="A620" s="28">
        <f>MONTH(B620)</f>
        <v>1</v>
      </c>
      <c r="I620" s="28" t="str">
        <f>IFERROR(INDEX(Categorization!$D$2:$E$111,MATCH(Table1[[#This Row],[Category]],Categorization!$D$2:$D$111,0),2),"Blank")</f>
        <v>Blank</v>
      </c>
    </row>
    <row r="621" spans="1:9" x14ac:dyDescent="0.2">
      <c r="A621" s="28">
        <f>MONTH(B621)</f>
        <v>1</v>
      </c>
      <c r="I621" s="28" t="str">
        <f>IFERROR(INDEX(Categorization!$D$2:$E$111,MATCH(Table1[[#This Row],[Category]],Categorization!$D$2:$D$111,0),2),"Blank")</f>
        <v>Blank</v>
      </c>
    </row>
    <row r="622" spans="1:9" x14ac:dyDescent="0.2">
      <c r="A622" s="28">
        <f>MONTH(B622)</f>
        <v>1</v>
      </c>
      <c r="I622" s="28" t="str">
        <f>IFERROR(INDEX(Categorization!$D$2:$E$111,MATCH(Table1[[#This Row],[Category]],Categorization!$D$2:$D$111,0),2),"Blank")</f>
        <v>Blank</v>
      </c>
    </row>
    <row r="623" spans="1:9" x14ac:dyDescent="0.2">
      <c r="A623" s="28">
        <f>MONTH(B623)</f>
        <v>1</v>
      </c>
      <c r="I623" s="28" t="str">
        <f>IFERROR(INDEX(Categorization!$D$2:$E$111,MATCH(Table1[[#This Row],[Category]],Categorization!$D$2:$D$111,0),2),"Blank")</f>
        <v>Blank</v>
      </c>
    </row>
    <row r="624" spans="1:9" x14ac:dyDescent="0.2">
      <c r="A624" s="28">
        <f>MONTH(B624)</f>
        <v>1</v>
      </c>
      <c r="I624" s="28" t="str">
        <f>IFERROR(INDEX(Categorization!$D$2:$E$111,MATCH(Table1[[#This Row],[Category]],Categorization!$D$2:$D$111,0),2),"Blank")</f>
        <v>Blank</v>
      </c>
    </row>
    <row r="625" spans="1:9" x14ac:dyDescent="0.2">
      <c r="A625" s="28">
        <f>MONTH(B625)</f>
        <v>1</v>
      </c>
      <c r="I625" s="28" t="str">
        <f>IFERROR(INDEX(Categorization!$D$2:$E$111,MATCH(Table1[[#This Row],[Category]],Categorization!$D$2:$D$111,0),2),"Blank")</f>
        <v>Blank</v>
      </c>
    </row>
    <row r="626" spans="1:9" x14ac:dyDescent="0.2">
      <c r="A626" s="28">
        <f>MONTH(B626)</f>
        <v>1</v>
      </c>
      <c r="I626" s="28" t="str">
        <f>IFERROR(INDEX(Categorization!$D$2:$E$111,MATCH(Table1[[#This Row],[Category]],Categorization!$D$2:$D$111,0),2),"Blank")</f>
        <v>Blank</v>
      </c>
    </row>
    <row r="627" spans="1:9" x14ac:dyDescent="0.2">
      <c r="A627" s="28">
        <f>MONTH(B627)</f>
        <v>1</v>
      </c>
      <c r="I627" s="28" t="str">
        <f>IFERROR(INDEX(Categorization!$D$2:$E$111,MATCH(Table1[[#This Row],[Category]],Categorization!$D$2:$D$111,0),2),"Blank")</f>
        <v>Blank</v>
      </c>
    </row>
    <row r="628" spans="1:9" x14ac:dyDescent="0.2">
      <c r="A628" s="28">
        <f>MONTH(B628)</f>
        <v>1</v>
      </c>
      <c r="I628" s="28" t="str">
        <f>IFERROR(INDEX(Categorization!$D$2:$E$111,MATCH(Table1[[#This Row],[Category]],Categorization!$D$2:$D$111,0),2),"Blank")</f>
        <v>Blank</v>
      </c>
    </row>
    <row r="629" spans="1:9" x14ac:dyDescent="0.2">
      <c r="A629" s="28">
        <f>MONTH(B629)</f>
        <v>1</v>
      </c>
      <c r="I629" s="28" t="str">
        <f>IFERROR(INDEX(Categorization!$D$2:$E$111,MATCH(Table1[[#This Row],[Category]],Categorization!$D$2:$D$111,0),2),"Blank")</f>
        <v>Blank</v>
      </c>
    </row>
    <row r="630" spans="1:9" x14ac:dyDescent="0.2">
      <c r="A630" s="28">
        <f>MONTH(B630)</f>
        <v>1</v>
      </c>
      <c r="I630" s="28" t="str">
        <f>IFERROR(INDEX(Categorization!$D$2:$E$111,MATCH(Table1[[#This Row],[Category]],Categorization!$D$2:$D$111,0),2),"Blank")</f>
        <v>Blank</v>
      </c>
    </row>
    <row r="631" spans="1:9" x14ac:dyDescent="0.2">
      <c r="A631" s="28">
        <f>MONTH(B631)</f>
        <v>1</v>
      </c>
      <c r="I631" s="28" t="str">
        <f>IFERROR(INDEX(Categorization!$D$2:$E$111,MATCH(Table1[[#This Row],[Category]],Categorization!$D$2:$D$111,0),2),"Blank")</f>
        <v>Blank</v>
      </c>
    </row>
    <row r="632" spans="1:9" x14ac:dyDescent="0.2">
      <c r="A632" s="28">
        <f>MONTH(B632)</f>
        <v>1</v>
      </c>
      <c r="I632" s="28" t="str">
        <f>IFERROR(INDEX(Categorization!$D$2:$E$111,MATCH(Table1[[#This Row],[Category]],Categorization!$D$2:$D$111,0),2),"Blank")</f>
        <v>Blank</v>
      </c>
    </row>
    <row r="633" spans="1:9" x14ac:dyDescent="0.2">
      <c r="A633" s="28">
        <f>MONTH(B633)</f>
        <v>1</v>
      </c>
      <c r="I633" s="28" t="str">
        <f>IFERROR(INDEX(Categorization!$D$2:$E$111,MATCH(Table1[[#This Row],[Category]],Categorization!$D$2:$D$111,0),2),"Blank")</f>
        <v>Blank</v>
      </c>
    </row>
    <row r="634" spans="1:9" x14ac:dyDescent="0.2">
      <c r="A634" s="28">
        <f>MONTH(B634)</f>
        <v>1</v>
      </c>
      <c r="I634" s="28" t="str">
        <f>IFERROR(INDEX(Categorization!$D$2:$E$111,MATCH(Table1[[#This Row],[Category]],Categorization!$D$2:$D$111,0),2),"Blank")</f>
        <v>Blank</v>
      </c>
    </row>
    <row r="635" spans="1:9" x14ac:dyDescent="0.2">
      <c r="A635" s="28">
        <f>MONTH(B635)</f>
        <v>1</v>
      </c>
      <c r="I635" s="28" t="str">
        <f>IFERROR(INDEX(Categorization!$D$2:$E$111,MATCH(Table1[[#This Row],[Category]],Categorization!$D$2:$D$111,0),2),"Blank")</f>
        <v>Blank</v>
      </c>
    </row>
    <row r="636" spans="1:9" x14ac:dyDescent="0.2">
      <c r="A636" s="28">
        <f>MONTH(B636)</f>
        <v>1</v>
      </c>
      <c r="I636" s="28" t="str">
        <f>IFERROR(INDEX(Categorization!$D$2:$E$111,MATCH(Table1[[#This Row],[Category]],Categorization!$D$2:$D$111,0),2),"Blank")</f>
        <v>Blank</v>
      </c>
    </row>
    <row r="637" spans="1:9" x14ac:dyDescent="0.2">
      <c r="A637" s="28">
        <f>MONTH(B637)</f>
        <v>1</v>
      </c>
      <c r="I637" s="28" t="str">
        <f>IFERROR(INDEX(Categorization!$D$2:$E$111,MATCH(Table1[[#This Row],[Category]],Categorization!$D$2:$D$111,0),2),"Blank")</f>
        <v>Blank</v>
      </c>
    </row>
    <row r="638" spans="1:9" x14ac:dyDescent="0.2">
      <c r="A638" s="28">
        <f>MONTH(B638)</f>
        <v>1</v>
      </c>
      <c r="I638" s="28" t="str">
        <f>IFERROR(INDEX(Categorization!$D$2:$E$111,MATCH(Table1[[#This Row],[Category]],Categorization!$D$2:$D$111,0),2),"Blank")</f>
        <v>Blank</v>
      </c>
    </row>
    <row r="639" spans="1:9" x14ac:dyDescent="0.2">
      <c r="A639" s="28">
        <f>MONTH(B639)</f>
        <v>1</v>
      </c>
      <c r="I639" s="28" t="str">
        <f>IFERROR(INDEX(Categorization!$D$2:$E$111,MATCH(Table1[[#This Row],[Category]],Categorization!$D$2:$D$111,0),2),"Blank")</f>
        <v>Blank</v>
      </c>
    </row>
    <row r="640" spans="1:9" x14ac:dyDescent="0.2">
      <c r="A640" s="28">
        <f>MONTH(B640)</f>
        <v>1</v>
      </c>
      <c r="I640" s="28" t="str">
        <f>IFERROR(INDEX(Categorization!$D$2:$E$111,MATCH(Table1[[#This Row],[Category]],Categorization!$D$2:$D$111,0),2),"Blank")</f>
        <v>Blank</v>
      </c>
    </row>
    <row r="641" spans="1:9" x14ac:dyDescent="0.2">
      <c r="A641" s="28">
        <f>MONTH(B641)</f>
        <v>1</v>
      </c>
      <c r="I641" s="28" t="str">
        <f>IFERROR(INDEX(Categorization!$D$2:$E$111,MATCH(Table1[[#This Row],[Category]],Categorization!$D$2:$D$111,0),2),"Blank")</f>
        <v>Blank</v>
      </c>
    </row>
    <row r="642" spans="1:9" x14ac:dyDescent="0.2">
      <c r="A642" s="28">
        <f>MONTH(B642)</f>
        <v>1</v>
      </c>
      <c r="I642" s="28" t="str">
        <f>IFERROR(INDEX(Categorization!$D$2:$E$111,MATCH(Table1[[#This Row],[Category]],Categorization!$D$2:$D$111,0),2),"Blank")</f>
        <v>Blank</v>
      </c>
    </row>
    <row r="643" spans="1:9" x14ac:dyDescent="0.2">
      <c r="A643" s="28">
        <f>MONTH(B643)</f>
        <v>1</v>
      </c>
      <c r="I643" s="28" t="str">
        <f>IFERROR(INDEX(Categorization!$D$2:$E$111,MATCH(Table1[[#This Row],[Category]],Categorization!$D$2:$D$111,0),2),"Blank")</f>
        <v>Blank</v>
      </c>
    </row>
    <row r="644" spans="1:9" x14ac:dyDescent="0.2">
      <c r="A644" s="28">
        <f>MONTH(B644)</f>
        <v>1</v>
      </c>
      <c r="I644" s="28" t="str">
        <f>IFERROR(INDEX(Categorization!$D$2:$E$111,MATCH(Table1[[#This Row],[Category]],Categorization!$D$2:$D$111,0),2),"Blank")</f>
        <v>Blank</v>
      </c>
    </row>
    <row r="645" spans="1:9" x14ac:dyDescent="0.2">
      <c r="A645" s="28">
        <f>MONTH(B645)</f>
        <v>1</v>
      </c>
      <c r="I645" s="28" t="str">
        <f>IFERROR(INDEX(Categorization!$D$2:$E$111,MATCH(Table1[[#This Row],[Category]],Categorization!$D$2:$D$111,0),2),"Blank")</f>
        <v>Blank</v>
      </c>
    </row>
    <row r="646" spans="1:9" x14ac:dyDescent="0.2">
      <c r="A646" s="28">
        <f>MONTH(B646)</f>
        <v>1</v>
      </c>
      <c r="I646" s="28" t="str">
        <f>IFERROR(INDEX(Categorization!$D$2:$E$111,MATCH(Table1[[#This Row],[Category]],Categorization!$D$2:$D$111,0),2),"Blank")</f>
        <v>Blank</v>
      </c>
    </row>
    <row r="647" spans="1:9" x14ac:dyDescent="0.2">
      <c r="A647" s="28">
        <f>MONTH(B647)</f>
        <v>1</v>
      </c>
      <c r="I647" s="28" t="str">
        <f>IFERROR(INDEX(Categorization!$D$2:$E$111,MATCH(Table1[[#This Row],[Category]],Categorization!$D$2:$D$111,0),2),"Blank")</f>
        <v>Blank</v>
      </c>
    </row>
    <row r="648" spans="1:9" x14ac:dyDescent="0.2">
      <c r="A648" s="28">
        <f>MONTH(B648)</f>
        <v>1</v>
      </c>
      <c r="I648" s="28" t="str">
        <f>IFERROR(INDEX(Categorization!$D$2:$E$111,MATCH(Table1[[#This Row],[Category]],Categorization!$D$2:$D$111,0),2),"Blank")</f>
        <v>Blank</v>
      </c>
    </row>
    <row r="649" spans="1:9" x14ac:dyDescent="0.2">
      <c r="A649" s="28">
        <f>MONTH(B649)</f>
        <v>1</v>
      </c>
      <c r="I649" s="28" t="str">
        <f>IFERROR(INDEX(Categorization!$D$2:$E$111,MATCH(Table1[[#This Row],[Category]],Categorization!$D$2:$D$111,0),2),"Blank")</f>
        <v>Blank</v>
      </c>
    </row>
    <row r="650" spans="1:9" x14ac:dyDescent="0.2">
      <c r="A650" s="28">
        <f>MONTH(B650)</f>
        <v>1</v>
      </c>
      <c r="I650" s="28" t="str">
        <f>IFERROR(INDEX(Categorization!$D$2:$E$111,MATCH(Table1[[#This Row],[Category]],Categorization!$D$2:$D$111,0),2),"Blank")</f>
        <v>Blank</v>
      </c>
    </row>
    <row r="651" spans="1:9" x14ac:dyDescent="0.2">
      <c r="A651" s="28">
        <f>MONTH(B651)</f>
        <v>1</v>
      </c>
      <c r="I651" s="28" t="str">
        <f>IFERROR(INDEX(Categorization!$D$2:$E$111,MATCH(Table1[[#This Row],[Category]],Categorization!$D$2:$D$111,0),2),"Blank")</f>
        <v>Blank</v>
      </c>
    </row>
    <row r="652" spans="1:9" x14ac:dyDescent="0.2">
      <c r="A652" s="28">
        <f>MONTH(B652)</f>
        <v>1</v>
      </c>
      <c r="I652" s="28" t="str">
        <f>IFERROR(INDEX(Categorization!$D$2:$E$111,MATCH(Table1[[#This Row],[Category]],Categorization!$D$2:$D$111,0),2),"Blank")</f>
        <v>Blank</v>
      </c>
    </row>
    <row r="653" spans="1:9" x14ac:dyDescent="0.2">
      <c r="A653" s="28">
        <f>MONTH(B653)</f>
        <v>1</v>
      </c>
      <c r="I653" s="28" t="str">
        <f>IFERROR(INDEX(Categorization!$D$2:$E$111,MATCH(Table1[[#This Row],[Category]],Categorization!$D$2:$D$111,0),2),"Blank")</f>
        <v>Blank</v>
      </c>
    </row>
    <row r="654" spans="1:9" x14ac:dyDescent="0.2">
      <c r="A654" s="28">
        <f>MONTH(B654)</f>
        <v>1</v>
      </c>
      <c r="I654" s="28" t="str">
        <f>IFERROR(INDEX(Categorization!$D$2:$E$111,MATCH(Table1[[#This Row],[Category]],Categorization!$D$2:$D$111,0),2),"Blank")</f>
        <v>Blank</v>
      </c>
    </row>
    <row r="655" spans="1:9" x14ac:dyDescent="0.2">
      <c r="A655" s="28">
        <f>MONTH(B655)</f>
        <v>1</v>
      </c>
      <c r="I655" s="28" t="str">
        <f>IFERROR(INDEX(Categorization!$D$2:$E$111,MATCH(Table1[[#This Row],[Category]],Categorization!$D$2:$D$111,0),2),"Blank")</f>
        <v>Blank</v>
      </c>
    </row>
    <row r="656" spans="1:9" x14ac:dyDescent="0.2">
      <c r="A656" s="28">
        <f>MONTH(B656)</f>
        <v>1</v>
      </c>
      <c r="I656" s="28" t="str">
        <f>IFERROR(INDEX(Categorization!$D$2:$E$111,MATCH(Table1[[#This Row],[Category]],Categorization!$D$2:$D$111,0),2),"Blank")</f>
        <v>Blank</v>
      </c>
    </row>
    <row r="657" spans="1:9" x14ac:dyDescent="0.2">
      <c r="A657" s="28">
        <f>MONTH(B657)</f>
        <v>1</v>
      </c>
      <c r="I657" s="28" t="str">
        <f>IFERROR(INDEX(Categorization!$D$2:$E$111,MATCH(Table1[[#This Row],[Category]],Categorization!$D$2:$D$111,0),2),"Blank")</f>
        <v>Blank</v>
      </c>
    </row>
    <row r="658" spans="1:9" x14ac:dyDescent="0.2">
      <c r="A658" s="28">
        <f>MONTH(B658)</f>
        <v>1</v>
      </c>
      <c r="I658" s="28" t="str">
        <f>IFERROR(INDEX(Categorization!$D$2:$E$111,MATCH(Table1[[#This Row],[Category]],Categorization!$D$2:$D$111,0),2),"Blank")</f>
        <v>Blank</v>
      </c>
    </row>
    <row r="659" spans="1:9" x14ac:dyDescent="0.2">
      <c r="A659" s="28">
        <f>MONTH(B659)</f>
        <v>1</v>
      </c>
      <c r="I659" s="28" t="str">
        <f>IFERROR(INDEX(Categorization!$D$2:$E$111,MATCH(Table1[[#This Row],[Category]],Categorization!$D$2:$D$111,0),2),"Blank")</f>
        <v>Blank</v>
      </c>
    </row>
    <row r="660" spans="1:9" x14ac:dyDescent="0.2">
      <c r="A660" s="28">
        <f>MONTH(B660)</f>
        <v>1</v>
      </c>
      <c r="I660" s="28" t="str">
        <f>IFERROR(INDEX(Categorization!$D$2:$E$111,MATCH(Table1[[#This Row],[Category]],Categorization!$D$2:$D$111,0),2),"Blank")</f>
        <v>Blank</v>
      </c>
    </row>
    <row r="661" spans="1:9" x14ac:dyDescent="0.2">
      <c r="A661" s="28">
        <f>MONTH(B661)</f>
        <v>1</v>
      </c>
      <c r="I661" s="28" t="str">
        <f>IFERROR(INDEX(Categorization!$D$2:$E$111,MATCH(Table1[[#This Row],[Category]],Categorization!$D$2:$D$111,0),2),"Blank")</f>
        <v>Blank</v>
      </c>
    </row>
    <row r="662" spans="1:9" x14ac:dyDescent="0.2">
      <c r="A662" s="28">
        <f>MONTH(B662)</f>
        <v>1</v>
      </c>
      <c r="I662" s="28" t="str">
        <f>IFERROR(INDEX(Categorization!$D$2:$E$111,MATCH(Table1[[#This Row],[Category]],Categorization!$D$2:$D$111,0),2),"Blank")</f>
        <v>Blank</v>
      </c>
    </row>
    <row r="663" spans="1:9" x14ac:dyDescent="0.2">
      <c r="A663" s="28">
        <f>MONTH(B663)</f>
        <v>1</v>
      </c>
      <c r="I663" s="28" t="str">
        <f>IFERROR(INDEX(Categorization!$D$2:$E$111,MATCH(Table1[[#This Row],[Category]],Categorization!$D$2:$D$111,0),2),"Blank")</f>
        <v>Blank</v>
      </c>
    </row>
    <row r="664" spans="1:9" x14ac:dyDescent="0.2">
      <c r="A664" s="28">
        <f>MONTH(B664)</f>
        <v>1</v>
      </c>
      <c r="I664" s="28" t="str">
        <f>IFERROR(INDEX(Categorization!$D$2:$E$111,MATCH(Table1[[#This Row],[Category]],Categorization!$D$2:$D$111,0),2),"Blank")</f>
        <v>Blank</v>
      </c>
    </row>
    <row r="665" spans="1:9" x14ac:dyDescent="0.2">
      <c r="A665" s="28">
        <f>MONTH(B665)</f>
        <v>1</v>
      </c>
      <c r="I665" s="28" t="str">
        <f>IFERROR(INDEX(Categorization!$D$2:$E$111,MATCH(Table1[[#This Row],[Category]],Categorization!$D$2:$D$111,0),2),"Blank")</f>
        <v>Blank</v>
      </c>
    </row>
    <row r="666" spans="1:9" x14ac:dyDescent="0.2">
      <c r="A666" s="28">
        <f>MONTH(B666)</f>
        <v>1</v>
      </c>
      <c r="I666" s="28" t="str">
        <f>IFERROR(INDEX(Categorization!$D$2:$E$111,MATCH(Table1[[#This Row],[Category]],Categorization!$D$2:$D$111,0),2),"Blank")</f>
        <v>Blank</v>
      </c>
    </row>
    <row r="667" spans="1:9" x14ac:dyDescent="0.2">
      <c r="A667" s="28">
        <f>MONTH(B667)</f>
        <v>1</v>
      </c>
      <c r="I667" s="28" t="str">
        <f>IFERROR(INDEX(Categorization!$D$2:$E$111,MATCH(Table1[[#This Row],[Category]],Categorization!$D$2:$D$111,0),2),"Blank")</f>
        <v>Blank</v>
      </c>
    </row>
    <row r="668" spans="1:9" x14ac:dyDescent="0.2">
      <c r="A668" s="28">
        <f>MONTH(B668)</f>
        <v>1</v>
      </c>
      <c r="I668" s="28" t="str">
        <f>IFERROR(INDEX(Categorization!$D$2:$E$111,MATCH(Table1[[#This Row],[Category]],Categorization!$D$2:$D$111,0),2),"Blank")</f>
        <v>Blank</v>
      </c>
    </row>
    <row r="669" spans="1:9" x14ac:dyDescent="0.2">
      <c r="A669" s="28">
        <f>MONTH(B669)</f>
        <v>1</v>
      </c>
      <c r="I669" s="28" t="str">
        <f>IFERROR(INDEX(Categorization!$D$2:$E$111,MATCH(Table1[[#This Row],[Category]],Categorization!$D$2:$D$111,0),2),"Blank")</f>
        <v>Blank</v>
      </c>
    </row>
    <row r="670" spans="1:9" x14ac:dyDescent="0.2">
      <c r="A670" s="28">
        <f>MONTH(B670)</f>
        <v>1</v>
      </c>
      <c r="I670" s="28" t="str">
        <f>IFERROR(INDEX(Categorization!$D$2:$E$111,MATCH(Table1[[#This Row],[Category]],Categorization!$D$2:$D$111,0),2),"Blank")</f>
        <v>Blank</v>
      </c>
    </row>
    <row r="671" spans="1:9" x14ac:dyDescent="0.2">
      <c r="A671" s="28">
        <f>MONTH(B671)</f>
        <v>1</v>
      </c>
      <c r="I671" s="28" t="str">
        <f>IFERROR(INDEX(Categorization!$D$2:$E$111,MATCH(Table1[[#This Row],[Category]],Categorization!$D$2:$D$111,0),2),"Blank")</f>
        <v>Blank</v>
      </c>
    </row>
    <row r="672" spans="1:9" x14ac:dyDescent="0.2">
      <c r="A672" s="28">
        <f>MONTH(B672)</f>
        <v>1</v>
      </c>
      <c r="I672" s="28" t="str">
        <f>IFERROR(INDEX(Categorization!$D$2:$E$111,MATCH(Table1[[#This Row],[Category]],Categorization!$D$2:$D$111,0),2),"Blank")</f>
        <v>Blank</v>
      </c>
    </row>
    <row r="673" spans="1:9" x14ac:dyDescent="0.2">
      <c r="A673" s="28">
        <f>MONTH(B673)</f>
        <v>1</v>
      </c>
      <c r="I673" s="28" t="str">
        <f>IFERROR(INDEX(Categorization!$D$2:$E$111,MATCH(Table1[[#This Row],[Category]],Categorization!$D$2:$D$111,0),2),"Blank")</f>
        <v>Blank</v>
      </c>
    </row>
    <row r="674" spans="1:9" x14ac:dyDescent="0.2">
      <c r="A674" s="28">
        <f>MONTH(B674)</f>
        <v>1</v>
      </c>
      <c r="I674" s="28" t="str">
        <f>IFERROR(INDEX(Categorization!$D$2:$E$111,MATCH(Table1[[#This Row],[Category]],Categorization!$D$2:$D$111,0),2),"Blank")</f>
        <v>Blank</v>
      </c>
    </row>
    <row r="675" spans="1:9" x14ac:dyDescent="0.2">
      <c r="A675" s="28">
        <f>MONTH(B675)</f>
        <v>1</v>
      </c>
      <c r="I675" s="28" t="str">
        <f>IFERROR(INDEX(Categorization!$D$2:$E$111,MATCH(Table1[[#This Row],[Category]],Categorization!$D$2:$D$111,0),2),"Blank")</f>
        <v>Blank</v>
      </c>
    </row>
    <row r="676" spans="1:9" x14ac:dyDescent="0.2">
      <c r="A676" s="28">
        <f>MONTH(B676)</f>
        <v>1</v>
      </c>
      <c r="I676" s="28" t="str">
        <f>IFERROR(INDEX(Categorization!$D$2:$E$111,MATCH(Table1[[#This Row],[Category]],Categorization!$D$2:$D$111,0),2),"Blank")</f>
        <v>Blank</v>
      </c>
    </row>
    <row r="677" spans="1:9" x14ac:dyDescent="0.2">
      <c r="A677" s="28">
        <f>MONTH(B677)</f>
        <v>1</v>
      </c>
      <c r="I677" s="28" t="str">
        <f>IFERROR(INDEX(Categorization!$D$2:$E$111,MATCH(Table1[[#This Row],[Category]],Categorization!$D$2:$D$111,0),2),"Blank")</f>
        <v>Blank</v>
      </c>
    </row>
    <row r="678" spans="1:9" x14ac:dyDescent="0.2">
      <c r="A678" s="28">
        <f>MONTH(B678)</f>
        <v>1</v>
      </c>
      <c r="I678" s="28" t="str">
        <f>IFERROR(INDEX(Categorization!$D$2:$E$111,MATCH(Table1[[#This Row],[Category]],Categorization!$D$2:$D$111,0),2),"Blank")</f>
        <v>Blank</v>
      </c>
    </row>
    <row r="679" spans="1:9" x14ac:dyDescent="0.2">
      <c r="A679" s="28">
        <f>MONTH(B679)</f>
        <v>1</v>
      </c>
      <c r="I679" s="28" t="str">
        <f>IFERROR(INDEX(Categorization!$D$2:$E$111,MATCH(Table1[[#This Row],[Category]],Categorization!$D$2:$D$111,0),2),"Blank")</f>
        <v>Blank</v>
      </c>
    </row>
    <row r="680" spans="1:9" x14ac:dyDescent="0.2">
      <c r="A680" s="28">
        <f>MONTH(B680)</f>
        <v>1</v>
      </c>
      <c r="I680" s="28" t="str">
        <f>IFERROR(INDEX(Categorization!$D$2:$E$111,MATCH(Table1[[#This Row],[Category]],Categorization!$D$2:$D$111,0),2),"Blank")</f>
        <v>Blank</v>
      </c>
    </row>
    <row r="681" spans="1:9" x14ac:dyDescent="0.2">
      <c r="A681" s="28">
        <f>MONTH(B681)</f>
        <v>1</v>
      </c>
      <c r="I681" s="28" t="str">
        <f>IFERROR(INDEX(Categorization!$D$2:$E$111,MATCH(Table1[[#This Row],[Category]],Categorization!$D$2:$D$111,0),2),"Blank")</f>
        <v>Blank</v>
      </c>
    </row>
    <row r="682" spans="1:9" x14ac:dyDescent="0.2">
      <c r="A682" s="28">
        <f>MONTH(B682)</f>
        <v>1</v>
      </c>
      <c r="I682" s="28" t="str">
        <f>IFERROR(INDEX(Categorization!$D$2:$E$111,MATCH(Table1[[#This Row],[Category]],Categorization!$D$2:$D$111,0),2),"Blank")</f>
        <v>Blank</v>
      </c>
    </row>
    <row r="683" spans="1:9" x14ac:dyDescent="0.2">
      <c r="A683" s="28">
        <f>MONTH(B683)</f>
        <v>1</v>
      </c>
      <c r="I683" s="28" t="str">
        <f>IFERROR(INDEX(Categorization!$D$2:$E$111,MATCH(Table1[[#This Row],[Category]],Categorization!$D$2:$D$111,0),2),"Blank")</f>
        <v>Blank</v>
      </c>
    </row>
    <row r="684" spans="1:9" x14ac:dyDescent="0.2">
      <c r="A684" s="28">
        <f>MONTH(B684)</f>
        <v>1</v>
      </c>
      <c r="I684" s="28" t="str">
        <f>IFERROR(INDEX(Categorization!$D$2:$E$111,MATCH(Table1[[#This Row],[Category]],Categorization!$D$2:$D$111,0),2),"Blank")</f>
        <v>Blank</v>
      </c>
    </row>
    <row r="685" spans="1:9" x14ac:dyDescent="0.2">
      <c r="A685" s="28">
        <f>MONTH(B685)</f>
        <v>1</v>
      </c>
      <c r="I685" s="28" t="str">
        <f>IFERROR(INDEX(Categorization!$D$2:$E$111,MATCH(Table1[[#This Row],[Category]],Categorization!$D$2:$D$111,0),2),"Blank")</f>
        <v>Blank</v>
      </c>
    </row>
    <row r="686" spans="1:9" x14ac:dyDescent="0.2">
      <c r="A686" s="28">
        <f>MONTH(B686)</f>
        <v>1</v>
      </c>
      <c r="I686" s="28" t="str">
        <f>IFERROR(INDEX(Categorization!$D$2:$E$111,MATCH(Table1[[#This Row],[Category]],Categorization!$D$2:$D$111,0),2),"Blank")</f>
        <v>Blank</v>
      </c>
    </row>
    <row r="687" spans="1:9" x14ac:dyDescent="0.2">
      <c r="A687" s="28">
        <f>MONTH(B687)</f>
        <v>1</v>
      </c>
      <c r="I687" s="28" t="str">
        <f>IFERROR(INDEX(Categorization!$D$2:$E$111,MATCH(Table1[[#This Row],[Category]],Categorization!$D$2:$D$111,0),2),"Blank")</f>
        <v>Blank</v>
      </c>
    </row>
    <row r="688" spans="1:9" x14ac:dyDescent="0.2">
      <c r="A688" s="28">
        <f>MONTH(B688)</f>
        <v>1</v>
      </c>
      <c r="I688" s="28" t="str">
        <f>IFERROR(INDEX(Categorization!$D$2:$E$111,MATCH(Table1[[#This Row],[Category]],Categorization!$D$2:$D$111,0),2),"Blank")</f>
        <v>Blank</v>
      </c>
    </row>
    <row r="689" spans="1:9" x14ac:dyDescent="0.2">
      <c r="A689" s="28">
        <f>MONTH(B689)</f>
        <v>1</v>
      </c>
      <c r="I689" s="28" t="str">
        <f>IFERROR(INDEX(Categorization!$D$2:$E$111,MATCH(Table1[[#This Row],[Category]],Categorization!$D$2:$D$111,0),2),"Blank")</f>
        <v>Blank</v>
      </c>
    </row>
    <row r="690" spans="1:9" x14ac:dyDescent="0.2">
      <c r="A690" s="28">
        <f>MONTH(B690)</f>
        <v>1</v>
      </c>
      <c r="I690" s="28" t="str">
        <f>IFERROR(INDEX(Categorization!$D$2:$E$111,MATCH(Table1[[#This Row],[Category]],Categorization!$D$2:$D$111,0),2),"Blank")</f>
        <v>Blank</v>
      </c>
    </row>
    <row r="691" spans="1:9" x14ac:dyDescent="0.2">
      <c r="A691" s="28">
        <f>MONTH(B691)</f>
        <v>1</v>
      </c>
      <c r="I691" s="28" t="str">
        <f>IFERROR(INDEX(Categorization!$D$2:$E$111,MATCH(Table1[[#This Row],[Category]],Categorization!$D$2:$D$111,0),2),"Blank")</f>
        <v>Blank</v>
      </c>
    </row>
    <row r="692" spans="1:9" x14ac:dyDescent="0.2">
      <c r="A692" s="28">
        <f>MONTH(B692)</f>
        <v>1</v>
      </c>
      <c r="I692" s="28" t="str">
        <f>IFERROR(INDEX(Categorization!$D$2:$E$111,MATCH(Table1[[#This Row],[Category]],Categorization!$D$2:$D$111,0),2),"Blank")</f>
        <v>Blank</v>
      </c>
    </row>
    <row r="693" spans="1:9" x14ac:dyDescent="0.2">
      <c r="A693" s="28">
        <f>MONTH(B693)</f>
        <v>1</v>
      </c>
      <c r="I693" s="28" t="str">
        <f>IFERROR(INDEX(Categorization!$D$2:$E$111,MATCH(Table1[[#This Row],[Category]],Categorization!$D$2:$D$111,0),2),"Blank")</f>
        <v>Blank</v>
      </c>
    </row>
    <row r="694" spans="1:9" x14ac:dyDescent="0.2">
      <c r="A694" s="28">
        <f>MONTH(B694)</f>
        <v>1</v>
      </c>
      <c r="I694" s="28" t="str">
        <f>IFERROR(INDEX(Categorization!$D$2:$E$111,MATCH(Table1[[#This Row],[Category]],Categorization!$D$2:$D$111,0),2),"Blank")</f>
        <v>Blank</v>
      </c>
    </row>
    <row r="695" spans="1:9" x14ac:dyDescent="0.2">
      <c r="A695" s="28">
        <f>MONTH(B695)</f>
        <v>1</v>
      </c>
      <c r="I695" s="28" t="str">
        <f>IFERROR(INDEX(Categorization!$D$2:$E$111,MATCH(Table1[[#This Row],[Category]],Categorization!$D$2:$D$111,0),2),"Blank")</f>
        <v>Blank</v>
      </c>
    </row>
    <row r="696" spans="1:9" x14ac:dyDescent="0.2">
      <c r="A696" s="28">
        <f>MONTH(B696)</f>
        <v>1</v>
      </c>
      <c r="I696" s="28" t="str">
        <f>IFERROR(INDEX(Categorization!$D$2:$E$111,MATCH(Table1[[#This Row],[Category]],Categorization!$D$2:$D$111,0),2),"Blank")</f>
        <v>Blank</v>
      </c>
    </row>
    <row r="697" spans="1:9" x14ac:dyDescent="0.2">
      <c r="A697" s="28">
        <f>MONTH(B697)</f>
        <v>1</v>
      </c>
      <c r="I697" s="28" t="str">
        <f>IFERROR(INDEX(Categorization!$D$2:$E$111,MATCH(Table1[[#This Row],[Category]],Categorization!$D$2:$D$111,0),2),"Blank")</f>
        <v>Blank</v>
      </c>
    </row>
    <row r="698" spans="1:9" x14ac:dyDescent="0.2">
      <c r="A698" s="28">
        <f>MONTH(B698)</f>
        <v>1</v>
      </c>
      <c r="I698" s="28" t="str">
        <f>IFERROR(INDEX(Categorization!$D$2:$E$111,MATCH(Table1[[#This Row],[Category]],Categorization!$D$2:$D$111,0),2),"Blank")</f>
        <v>Blank</v>
      </c>
    </row>
    <row r="699" spans="1:9" x14ac:dyDescent="0.2">
      <c r="A699" s="28">
        <f>MONTH(B699)</f>
        <v>1</v>
      </c>
      <c r="I699" s="28" t="str">
        <f>IFERROR(INDEX(Categorization!$D$2:$E$111,MATCH(Table1[[#This Row],[Category]],Categorization!$D$2:$D$111,0),2),"Blank")</f>
        <v>Blank</v>
      </c>
    </row>
    <row r="700" spans="1:9" x14ac:dyDescent="0.2">
      <c r="A700" s="28">
        <f>MONTH(B700)</f>
        <v>1</v>
      </c>
      <c r="I700" s="28" t="str">
        <f>IFERROR(INDEX(Categorization!$D$2:$E$111,MATCH(Table1[[#This Row],[Category]],Categorization!$D$2:$D$111,0),2),"Blank")</f>
        <v>Blank</v>
      </c>
    </row>
    <row r="701" spans="1:9" x14ac:dyDescent="0.2">
      <c r="A701" s="28">
        <f>MONTH(B701)</f>
        <v>1</v>
      </c>
      <c r="I701" s="28" t="str">
        <f>IFERROR(INDEX(Categorization!$D$2:$E$111,MATCH(Table1[[#This Row],[Category]],Categorization!$D$2:$D$111,0),2),"Blank")</f>
        <v>Blank</v>
      </c>
    </row>
    <row r="702" spans="1:9" x14ac:dyDescent="0.2">
      <c r="A702" s="28">
        <f>MONTH(B702)</f>
        <v>1</v>
      </c>
      <c r="I702" s="28" t="str">
        <f>IFERROR(INDEX(Categorization!$D$2:$E$111,MATCH(Table1[[#This Row],[Category]],Categorization!$D$2:$D$111,0),2),"Blank")</f>
        <v>Blank</v>
      </c>
    </row>
    <row r="703" spans="1:9" x14ac:dyDescent="0.2">
      <c r="A703" s="28">
        <f>MONTH(B703)</f>
        <v>1</v>
      </c>
      <c r="I703" s="28" t="str">
        <f>IFERROR(INDEX(Categorization!$D$2:$E$111,MATCH(Table1[[#This Row],[Category]],Categorization!$D$2:$D$111,0),2),"Blank")</f>
        <v>Blank</v>
      </c>
    </row>
    <row r="704" spans="1:9" x14ac:dyDescent="0.2">
      <c r="A704" s="28">
        <f>MONTH(B704)</f>
        <v>1</v>
      </c>
      <c r="I704" s="28" t="str">
        <f>IFERROR(INDEX(Categorization!$D$2:$E$111,MATCH(Table1[[#This Row],[Category]],Categorization!$D$2:$D$111,0),2),"Blank")</f>
        <v>Blank</v>
      </c>
    </row>
    <row r="705" spans="1:9" x14ac:dyDescent="0.2">
      <c r="A705" s="28">
        <f>MONTH(B705)</f>
        <v>1</v>
      </c>
      <c r="I705" s="28" t="str">
        <f>IFERROR(INDEX(Categorization!$D$2:$E$111,MATCH(Table1[[#This Row],[Category]],Categorization!$D$2:$D$111,0),2),"Blank")</f>
        <v>Blank</v>
      </c>
    </row>
    <row r="706" spans="1:9" x14ac:dyDescent="0.2">
      <c r="A706" s="28">
        <f>MONTH(B706)</f>
        <v>1</v>
      </c>
      <c r="I706" s="28" t="str">
        <f>IFERROR(INDEX(Categorization!$D$2:$E$111,MATCH(Table1[[#This Row],[Category]],Categorization!$D$2:$D$111,0),2),"Blank")</f>
        <v>Blank</v>
      </c>
    </row>
    <row r="707" spans="1:9" x14ac:dyDescent="0.2">
      <c r="A707" s="28">
        <f>MONTH(B707)</f>
        <v>1</v>
      </c>
      <c r="I707" s="28" t="str">
        <f>IFERROR(INDEX(Categorization!$D$2:$E$111,MATCH(Table1[[#This Row],[Category]],Categorization!$D$2:$D$111,0),2),"Blank")</f>
        <v>Blank</v>
      </c>
    </row>
    <row r="708" spans="1:9" x14ac:dyDescent="0.2">
      <c r="A708" s="28">
        <f>MONTH(B708)</f>
        <v>1</v>
      </c>
      <c r="I708" s="28" t="str">
        <f>IFERROR(INDEX(Categorization!$D$2:$E$111,MATCH(Table1[[#This Row],[Category]],Categorization!$D$2:$D$111,0),2),"Blank")</f>
        <v>Blank</v>
      </c>
    </row>
    <row r="709" spans="1:9" x14ac:dyDescent="0.2">
      <c r="A709" s="28">
        <f>MONTH(B709)</f>
        <v>1</v>
      </c>
      <c r="I709" s="28" t="str">
        <f>IFERROR(INDEX(Categorization!$D$2:$E$111,MATCH(Table1[[#This Row],[Category]],Categorization!$D$2:$D$111,0),2),"Blank")</f>
        <v>Blank</v>
      </c>
    </row>
    <row r="710" spans="1:9" x14ac:dyDescent="0.2">
      <c r="A710" s="28">
        <f>MONTH(B710)</f>
        <v>1</v>
      </c>
      <c r="I710" s="28" t="str">
        <f>IFERROR(INDEX(Categorization!$D$2:$E$111,MATCH(Table1[[#This Row],[Category]],Categorization!$D$2:$D$111,0),2),"Blank")</f>
        <v>Blank</v>
      </c>
    </row>
    <row r="711" spans="1:9" x14ac:dyDescent="0.2">
      <c r="A711" s="28">
        <f>MONTH(B711)</f>
        <v>1</v>
      </c>
      <c r="I711" s="28" t="str">
        <f>IFERROR(INDEX(Categorization!$D$2:$E$111,MATCH(Table1[[#This Row],[Category]],Categorization!$D$2:$D$111,0),2),"Blank")</f>
        <v>Blank</v>
      </c>
    </row>
    <row r="712" spans="1:9" x14ac:dyDescent="0.2">
      <c r="A712" s="28">
        <f>MONTH(B712)</f>
        <v>1</v>
      </c>
      <c r="I712" s="28" t="str">
        <f>IFERROR(INDEX(Categorization!$D$2:$E$111,MATCH(Table1[[#This Row],[Category]],Categorization!$D$2:$D$111,0),2),"Blank")</f>
        <v>Blank</v>
      </c>
    </row>
    <row r="713" spans="1:9" x14ac:dyDescent="0.2">
      <c r="A713" s="28">
        <f>MONTH(B713)</f>
        <v>1</v>
      </c>
      <c r="I713" s="28" t="str">
        <f>IFERROR(INDEX(Categorization!$D$2:$E$111,MATCH(Table1[[#This Row],[Category]],Categorization!$D$2:$D$111,0),2),"Blank")</f>
        <v>Blank</v>
      </c>
    </row>
    <row r="714" spans="1:9" x14ac:dyDescent="0.2">
      <c r="A714" s="28">
        <f>MONTH(B714)</f>
        <v>1</v>
      </c>
      <c r="I714" s="28" t="str">
        <f>IFERROR(INDEX(Categorization!$D$2:$E$111,MATCH(Table1[[#This Row],[Category]],Categorization!$D$2:$D$111,0),2),"Blank")</f>
        <v>Blank</v>
      </c>
    </row>
    <row r="715" spans="1:9" x14ac:dyDescent="0.2">
      <c r="A715" s="28">
        <f>MONTH(B715)</f>
        <v>1</v>
      </c>
      <c r="I715" s="28" t="str">
        <f>IFERROR(INDEX(Categorization!$D$2:$E$111,MATCH(Table1[[#This Row],[Category]],Categorization!$D$2:$D$111,0),2),"Blank")</f>
        <v>Blank</v>
      </c>
    </row>
    <row r="716" spans="1:9" x14ac:dyDescent="0.2">
      <c r="A716" s="28">
        <f>MONTH(B716)</f>
        <v>1</v>
      </c>
      <c r="I716" s="28" t="str">
        <f>IFERROR(INDEX(Categorization!$D$2:$E$111,MATCH(Table1[[#This Row],[Category]],Categorization!$D$2:$D$111,0),2),"Blank")</f>
        <v>Blank</v>
      </c>
    </row>
    <row r="717" spans="1:9" x14ac:dyDescent="0.2">
      <c r="A717" s="28">
        <f>MONTH(B717)</f>
        <v>1</v>
      </c>
      <c r="I717" s="28" t="str">
        <f>IFERROR(INDEX(Categorization!$D$2:$E$111,MATCH(Table1[[#This Row],[Category]],Categorization!$D$2:$D$111,0),2),"Blank")</f>
        <v>Blank</v>
      </c>
    </row>
    <row r="718" spans="1:9" x14ac:dyDescent="0.2">
      <c r="A718" s="28">
        <f>MONTH(B718)</f>
        <v>1</v>
      </c>
      <c r="I718" s="28" t="str">
        <f>IFERROR(INDEX(Categorization!$D$2:$E$111,MATCH(Table1[[#This Row],[Category]],Categorization!$D$2:$D$111,0),2),"Blank")</f>
        <v>Blank</v>
      </c>
    </row>
    <row r="719" spans="1:9" x14ac:dyDescent="0.2">
      <c r="A719" s="28">
        <f>MONTH(B719)</f>
        <v>1</v>
      </c>
      <c r="I719" s="28" t="str">
        <f>IFERROR(INDEX(Categorization!$D$2:$E$111,MATCH(Table1[[#This Row],[Category]],Categorization!$D$2:$D$111,0),2),"Blank")</f>
        <v>Blank</v>
      </c>
    </row>
    <row r="720" spans="1:9" x14ac:dyDescent="0.2">
      <c r="A720" s="28">
        <f>MONTH(B720)</f>
        <v>1</v>
      </c>
      <c r="I720" s="28" t="str">
        <f>IFERROR(INDEX(Categorization!$D$2:$E$111,MATCH(Table1[[#This Row],[Category]],Categorization!$D$2:$D$111,0),2),"Blank")</f>
        <v>Blank</v>
      </c>
    </row>
    <row r="721" spans="1:9" x14ac:dyDescent="0.2">
      <c r="A721" s="28">
        <f>MONTH(B721)</f>
        <v>1</v>
      </c>
      <c r="I721" s="28" t="str">
        <f>IFERROR(INDEX(Categorization!$D$2:$E$111,MATCH(Table1[[#This Row],[Category]],Categorization!$D$2:$D$111,0),2),"Blank")</f>
        <v>Blank</v>
      </c>
    </row>
    <row r="722" spans="1:9" x14ac:dyDescent="0.2">
      <c r="A722" s="28">
        <f>MONTH(B722)</f>
        <v>1</v>
      </c>
      <c r="I722" s="28" t="str">
        <f>IFERROR(INDEX(Categorization!$D$2:$E$111,MATCH(Table1[[#This Row],[Category]],Categorization!$D$2:$D$111,0),2),"Blank")</f>
        <v>Blank</v>
      </c>
    </row>
    <row r="723" spans="1:9" x14ac:dyDescent="0.2">
      <c r="A723" s="28">
        <f>MONTH(B723)</f>
        <v>1</v>
      </c>
      <c r="I723" s="28" t="str">
        <f>IFERROR(INDEX(Categorization!$D$2:$E$111,MATCH(Table1[[#This Row],[Category]],Categorization!$D$2:$D$111,0),2),"Blank")</f>
        <v>Blank</v>
      </c>
    </row>
    <row r="724" spans="1:9" x14ac:dyDescent="0.2">
      <c r="A724" s="28">
        <f>MONTH(B724)</f>
        <v>1</v>
      </c>
      <c r="I724" s="28" t="str">
        <f>IFERROR(INDEX(Categorization!$D$2:$E$111,MATCH(Table1[[#This Row],[Category]],Categorization!$D$2:$D$111,0),2),"Blank")</f>
        <v>Blank</v>
      </c>
    </row>
    <row r="725" spans="1:9" x14ac:dyDescent="0.2">
      <c r="A725" s="28">
        <f>MONTH(B725)</f>
        <v>1</v>
      </c>
      <c r="I725" s="28" t="str">
        <f>IFERROR(INDEX(Categorization!$D$2:$E$111,MATCH(Table1[[#This Row],[Category]],Categorization!$D$2:$D$111,0),2),"Blank")</f>
        <v>Blank</v>
      </c>
    </row>
    <row r="726" spans="1:9" x14ac:dyDescent="0.2">
      <c r="A726" s="28">
        <f>MONTH(B726)</f>
        <v>1</v>
      </c>
      <c r="I726" s="28" t="str">
        <f>IFERROR(INDEX(Categorization!$D$2:$E$111,MATCH(Table1[[#This Row],[Category]],Categorization!$D$2:$D$111,0),2),"Blank")</f>
        <v>Blank</v>
      </c>
    </row>
    <row r="727" spans="1:9" x14ac:dyDescent="0.2">
      <c r="A727" s="28">
        <f>MONTH(B727)</f>
        <v>1</v>
      </c>
      <c r="I727" s="28" t="str">
        <f>IFERROR(INDEX(Categorization!$D$2:$E$111,MATCH(Table1[[#This Row],[Category]],Categorization!$D$2:$D$111,0),2),"Blank")</f>
        <v>Blank</v>
      </c>
    </row>
    <row r="728" spans="1:9" x14ac:dyDescent="0.2">
      <c r="A728" s="28">
        <f>MONTH(B728)</f>
        <v>1</v>
      </c>
      <c r="I728" s="28" t="str">
        <f>IFERROR(INDEX(Categorization!$D$2:$E$111,MATCH(Table1[[#This Row],[Category]],Categorization!$D$2:$D$111,0),2),"Blank")</f>
        <v>Blank</v>
      </c>
    </row>
    <row r="729" spans="1:9" x14ac:dyDescent="0.2">
      <c r="A729" s="28">
        <f>MONTH(B729)</f>
        <v>1</v>
      </c>
      <c r="I729" s="28" t="str">
        <f>IFERROR(INDEX(Categorization!$D$2:$E$111,MATCH(Table1[[#This Row],[Category]],Categorization!$D$2:$D$111,0),2),"Blank")</f>
        <v>Blank</v>
      </c>
    </row>
    <row r="730" spans="1:9" x14ac:dyDescent="0.2">
      <c r="A730" s="28">
        <f>MONTH(B730)</f>
        <v>1</v>
      </c>
      <c r="I730" s="28" t="str">
        <f>IFERROR(INDEX(Categorization!$D$2:$E$111,MATCH(Table1[[#This Row],[Category]],Categorization!$D$2:$D$111,0),2),"Blank")</f>
        <v>Blank</v>
      </c>
    </row>
    <row r="731" spans="1:9" x14ac:dyDescent="0.2">
      <c r="A731" s="28">
        <f>MONTH(B731)</f>
        <v>1</v>
      </c>
      <c r="I731" s="28" t="str">
        <f>IFERROR(INDEX(Categorization!$D$2:$E$111,MATCH(Table1[[#This Row],[Category]],Categorization!$D$2:$D$111,0),2),"Blank")</f>
        <v>Blank</v>
      </c>
    </row>
    <row r="732" spans="1:9" x14ac:dyDescent="0.2">
      <c r="A732" s="28">
        <f>MONTH(B732)</f>
        <v>1</v>
      </c>
      <c r="I732" s="28" t="str">
        <f>IFERROR(INDEX(Categorization!$D$2:$E$111,MATCH(Table1[[#This Row],[Category]],Categorization!$D$2:$D$111,0),2),"Blank")</f>
        <v>Blank</v>
      </c>
    </row>
    <row r="733" spans="1:9" x14ac:dyDescent="0.2">
      <c r="A733" s="28">
        <f>MONTH(B733)</f>
        <v>1</v>
      </c>
      <c r="I733" s="28" t="str">
        <f>IFERROR(INDEX(Categorization!$D$2:$E$111,MATCH(Table1[[#This Row],[Category]],Categorization!$D$2:$D$111,0),2),"Blank")</f>
        <v>Blank</v>
      </c>
    </row>
    <row r="734" spans="1:9" x14ac:dyDescent="0.2">
      <c r="A734" s="28">
        <f>MONTH(B734)</f>
        <v>1</v>
      </c>
      <c r="I734" s="28" t="str">
        <f>IFERROR(INDEX(Categorization!$D$2:$E$111,MATCH(Table1[[#This Row],[Category]],Categorization!$D$2:$D$111,0),2),"Blank")</f>
        <v>Blank</v>
      </c>
    </row>
    <row r="735" spans="1:9" x14ac:dyDescent="0.2">
      <c r="A735" s="28">
        <f>MONTH(B735)</f>
        <v>1</v>
      </c>
      <c r="I735" s="28" t="str">
        <f>IFERROR(INDEX(Categorization!$D$2:$E$111,MATCH(Table1[[#This Row],[Category]],Categorization!$D$2:$D$111,0),2),"Blank")</f>
        <v>Blank</v>
      </c>
    </row>
    <row r="736" spans="1:9" x14ac:dyDescent="0.2">
      <c r="A736" s="28">
        <f>MONTH(B736)</f>
        <v>1</v>
      </c>
      <c r="I736" s="28" t="str">
        <f>IFERROR(INDEX(Categorization!$D$2:$E$111,MATCH(Table1[[#This Row],[Category]],Categorization!$D$2:$D$111,0),2),"Blank")</f>
        <v>Blank</v>
      </c>
    </row>
    <row r="737" spans="1:9" x14ac:dyDescent="0.2">
      <c r="A737" s="28">
        <f>MONTH(B737)</f>
        <v>1</v>
      </c>
      <c r="I737" s="28" t="str">
        <f>IFERROR(INDEX(Categorization!$D$2:$E$111,MATCH(Table1[[#This Row],[Category]],Categorization!$D$2:$D$111,0),2),"Blank")</f>
        <v>Blank</v>
      </c>
    </row>
    <row r="738" spans="1:9" x14ac:dyDescent="0.2">
      <c r="A738" s="28">
        <f>MONTH(B738)</f>
        <v>1</v>
      </c>
      <c r="I738" s="28" t="str">
        <f>IFERROR(INDEX(Categorization!$D$2:$E$111,MATCH(Table1[[#This Row],[Category]],Categorization!$D$2:$D$111,0),2),"Blank")</f>
        <v>Blank</v>
      </c>
    </row>
    <row r="739" spans="1:9" x14ac:dyDescent="0.2">
      <c r="A739" s="28">
        <f>MONTH(B739)</f>
        <v>1</v>
      </c>
      <c r="I739" s="28" t="str">
        <f>IFERROR(INDEX(Categorization!$D$2:$E$111,MATCH(Table1[[#This Row],[Category]],Categorization!$D$2:$D$111,0),2),"Blank")</f>
        <v>Blank</v>
      </c>
    </row>
    <row r="740" spans="1:9" x14ac:dyDescent="0.2">
      <c r="A740" s="28">
        <f>MONTH(B740)</f>
        <v>1</v>
      </c>
      <c r="I740" s="28" t="str">
        <f>IFERROR(INDEX(Categorization!$D$2:$E$111,MATCH(Table1[[#This Row],[Category]],Categorization!$D$2:$D$111,0),2),"Blank")</f>
        <v>Blank</v>
      </c>
    </row>
    <row r="741" spans="1:9" x14ac:dyDescent="0.2">
      <c r="A741" s="28">
        <f>MONTH(B741)</f>
        <v>1</v>
      </c>
      <c r="I741" s="28" t="str">
        <f>IFERROR(INDEX(Categorization!$D$2:$E$111,MATCH(Table1[[#This Row],[Category]],Categorization!$D$2:$D$111,0),2),"Blank")</f>
        <v>Blank</v>
      </c>
    </row>
    <row r="742" spans="1:9" x14ac:dyDescent="0.2">
      <c r="A742" s="28">
        <f>MONTH(B742)</f>
        <v>1</v>
      </c>
      <c r="I742" s="28" t="str">
        <f>IFERROR(INDEX(Categorization!$D$2:$E$111,MATCH(Table1[[#This Row],[Category]],Categorization!$D$2:$D$111,0),2),"Blank")</f>
        <v>Blank</v>
      </c>
    </row>
    <row r="743" spans="1:9" x14ac:dyDescent="0.2">
      <c r="A743" s="28">
        <f>MONTH(B743)</f>
        <v>1</v>
      </c>
      <c r="I743" s="28" t="str">
        <f>IFERROR(INDEX(Categorization!$D$2:$E$111,MATCH(Table1[[#This Row],[Category]],Categorization!$D$2:$D$111,0),2),"Blank")</f>
        <v>Blank</v>
      </c>
    </row>
    <row r="744" spans="1:9" x14ac:dyDescent="0.2">
      <c r="A744" s="28">
        <f>MONTH(B744)</f>
        <v>1</v>
      </c>
      <c r="I744" s="28" t="str">
        <f>IFERROR(INDEX(Categorization!$D$2:$E$111,MATCH(Table1[[#This Row],[Category]],Categorization!$D$2:$D$111,0),2),"Blank")</f>
        <v>Blank</v>
      </c>
    </row>
    <row r="745" spans="1:9" x14ac:dyDescent="0.2">
      <c r="A745" s="28">
        <f>MONTH(B745)</f>
        <v>1</v>
      </c>
      <c r="I745" s="28" t="str">
        <f>IFERROR(INDEX(Categorization!$D$2:$E$111,MATCH(Table1[[#This Row],[Category]],Categorization!$D$2:$D$111,0),2),"Blank")</f>
        <v>Blank</v>
      </c>
    </row>
    <row r="746" spans="1:9" x14ac:dyDescent="0.2">
      <c r="A746" s="28">
        <f>MONTH(B746)</f>
        <v>1</v>
      </c>
      <c r="I746" s="28" t="str">
        <f>IFERROR(INDEX(Categorization!$D$2:$E$111,MATCH(Table1[[#This Row],[Category]],Categorization!$D$2:$D$111,0),2),"Blank")</f>
        <v>Blank</v>
      </c>
    </row>
    <row r="747" spans="1:9" x14ac:dyDescent="0.2">
      <c r="A747" s="28">
        <f>MONTH(B747)</f>
        <v>1</v>
      </c>
      <c r="I747" s="28" t="str">
        <f>IFERROR(INDEX(Categorization!$D$2:$E$111,MATCH(Table1[[#This Row],[Category]],Categorization!$D$2:$D$111,0),2),"Blank")</f>
        <v>Blank</v>
      </c>
    </row>
    <row r="748" spans="1:9" x14ac:dyDescent="0.2">
      <c r="A748" s="28">
        <f>MONTH(B748)</f>
        <v>1</v>
      </c>
      <c r="I748" s="28" t="str">
        <f>IFERROR(INDEX(Categorization!$D$2:$E$111,MATCH(Table1[[#This Row],[Category]],Categorization!$D$2:$D$111,0),2),"Blank")</f>
        <v>Blank</v>
      </c>
    </row>
    <row r="749" spans="1:9" x14ac:dyDescent="0.2">
      <c r="A749" s="28">
        <f>MONTH(B749)</f>
        <v>1</v>
      </c>
      <c r="I749" s="28" t="str">
        <f>IFERROR(INDEX(Categorization!$D$2:$E$111,MATCH(Table1[[#This Row],[Category]],Categorization!$D$2:$D$111,0),2),"Blank")</f>
        <v>Blank</v>
      </c>
    </row>
    <row r="750" spans="1:9" x14ac:dyDescent="0.2">
      <c r="A750" s="28">
        <f>MONTH(B750)</f>
        <v>1</v>
      </c>
      <c r="I750" s="28" t="str">
        <f>IFERROR(INDEX(Categorization!$D$2:$E$111,MATCH(Table1[[#This Row],[Category]],Categorization!$D$2:$D$111,0),2),"Blank")</f>
        <v>Blank</v>
      </c>
    </row>
    <row r="751" spans="1:9" x14ac:dyDescent="0.2">
      <c r="A751" s="28">
        <f>MONTH(B751)</f>
        <v>1</v>
      </c>
      <c r="I751" s="28" t="str">
        <f>IFERROR(INDEX(Categorization!$D$2:$E$111,MATCH(Table1[[#This Row],[Category]],Categorization!$D$2:$D$111,0),2),"Blank")</f>
        <v>Blank</v>
      </c>
    </row>
    <row r="752" spans="1:9" x14ac:dyDescent="0.2">
      <c r="A752" s="28">
        <f>MONTH(B752)</f>
        <v>1</v>
      </c>
      <c r="I752" s="28" t="str">
        <f>IFERROR(INDEX(Categorization!$D$2:$E$111,MATCH(Table1[[#This Row],[Category]],Categorization!$D$2:$D$111,0),2),"Blank")</f>
        <v>Blank</v>
      </c>
    </row>
    <row r="753" spans="1:9" x14ac:dyDescent="0.2">
      <c r="A753" s="28">
        <f>MONTH(B753)</f>
        <v>1</v>
      </c>
      <c r="I753" s="28" t="str">
        <f>IFERROR(INDEX(Categorization!$D$2:$E$111,MATCH(Table1[[#This Row],[Category]],Categorization!$D$2:$D$111,0),2),"Blank")</f>
        <v>Blank</v>
      </c>
    </row>
    <row r="754" spans="1:9" x14ac:dyDescent="0.2">
      <c r="A754" s="28">
        <f>MONTH(B754)</f>
        <v>1</v>
      </c>
      <c r="I754" s="28" t="str">
        <f>IFERROR(INDEX(Categorization!$D$2:$E$111,MATCH(Table1[[#This Row],[Category]],Categorization!$D$2:$D$111,0),2),"Blank")</f>
        <v>Blank</v>
      </c>
    </row>
    <row r="755" spans="1:9" x14ac:dyDescent="0.2">
      <c r="A755" s="28">
        <f>MONTH(B755)</f>
        <v>1</v>
      </c>
      <c r="I755" s="28" t="str">
        <f>IFERROR(INDEX(Categorization!$D$2:$E$111,MATCH(Table1[[#This Row],[Category]],Categorization!$D$2:$D$111,0),2),"Blank")</f>
        <v>Blank</v>
      </c>
    </row>
    <row r="756" spans="1:9" x14ac:dyDescent="0.2">
      <c r="A756" s="28">
        <f>MONTH(B756)</f>
        <v>1</v>
      </c>
      <c r="I756" s="28" t="str">
        <f>IFERROR(INDEX(Categorization!$D$2:$E$111,MATCH(Table1[[#This Row],[Category]],Categorization!$D$2:$D$111,0),2),"Blank")</f>
        <v>Blank</v>
      </c>
    </row>
    <row r="757" spans="1:9" x14ac:dyDescent="0.2">
      <c r="A757" s="28">
        <f>MONTH(B757)</f>
        <v>1</v>
      </c>
      <c r="I757" s="28" t="str">
        <f>IFERROR(INDEX(Categorization!$D$2:$E$111,MATCH(Table1[[#This Row],[Category]],Categorization!$D$2:$D$111,0),2),"Blank")</f>
        <v>Blank</v>
      </c>
    </row>
    <row r="758" spans="1:9" x14ac:dyDescent="0.2">
      <c r="A758" s="28">
        <f>MONTH(B758)</f>
        <v>1</v>
      </c>
      <c r="I758" s="28" t="str">
        <f>IFERROR(INDEX(Categorization!$D$2:$E$111,MATCH(Table1[[#This Row],[Category]],Categorization!$D$2:$D$111,0),2),"Blank")</f>
        <v>Blank</v>
      </c>
    </row>
    <row r="759" spans="1:9" x14ac:dyDescent="0.2">
      <c r="A759" s="28">
        <f>MONTH(B759)</f>
        <v>1</v>
      </c>
      <c r="I759" s="28" t="str">
        <f>IFERROR(INDEX(Categorization!$D$2:$E$111,MATCH(Table1[[#This Row],[Category]],Categorization!$D$2:$D$111,0),2),"Blank")</f>
        <v>Blank</v>
      </c>
    </row>
    <row r="760" spans="1:9" x14ac:dyDescent="0.2">
      <c r="A760" s="28">
        <f>MONTH(B760)</f>
        <v>1</v>
      </c>
      <c r="I760" s="28" t="str">
        <f>IFERROR(INDEX(Categorization!$D$2:$E$111,MATCH(Table1[[#This Row],[Category]],Categorization!$D$2:$D$111,0),2),"Blank")</f>
        <v>Blank</v>
      </c>
    </row>
    <row r="761" spans="1:9" x14ac:dyDescent="0.2">
      <c r="A761" s="28">
        <f>MONTH(B761)</f>
        <v>1</v>
      </c>
      <c r="I761" s="28" t="str">
        <f>IFERROR(INDEX(Categorization!$D$2:$E$111,MATCH(Table1[[#This Row],[Category]],Categorization!$D$2:$D$111,0),2),"Blank")</f>
        <v>Blank</v>
      </c>
    </row>
    <row r="762" spans="1:9" x14ac:dyDescent="0.2">
      <c r="A762" s="28">
        <f>MONTH(B762)</f>
        <v>1</v>
      </c>
      <c r="I762" s="28" t="str">
        <f>IFERROR(INDEX(Categorization!$D$2:$E$111,MATCH(Table1[[#This Row],[Category]],Categorization!$D$2:$D$111,0),2),"Blank")</f>
        <v>Blank</v>
      </c>
    </row>
    <row r="763" spans="1:9" x14ac:dyDescent="0.2">
      <c r="A763" s="28">
        <f>MONTH(B763)</f>
        <v>1</v>
      </c>
      <c r="I763" s="28" t="str">
        <f>IFERROR(INDEX(Categorization!$D$2:$E$111,MATCH(Table1[[#This Row],[Category]],Categorization!$D$2:$D$111,0),2),"Blank")</f>
        <v>Blank</v>
      </c>
    </row>
    <row r="764" spans="1:9" x14ac:dyDescent="0.2">
      <c r="A764" s="28">
        <f>MONTH(B764)</f>
        <v>1</v>
      </c>
      <c r="I764" s="28" t="str">
        <f>IFERROR(INDEX(Categorization!$D$2:$E$111,MATCH(Table1[[#This Row],[Category]],Categorization!$D$2:$D$111,0),2),"Blank")</f>
        <v>Blank</v>
      </c>
    </row>
    <row r="765" spans="1:9" x14ac:dyDescent="0.2">
      <c r="A765" s="28">
        <f>MONTH(B765)</f>
        <v>1</v>
      </c>
      <c r="I765" s="28" t="str">
        <f>IFERROR(INDEX(Categorization!$D$2:$E$111,MATCH(Table1[[#This Row],[Category]],Categorization!$D$2:$D$111,0),2),"Blank")</f>
        <v>Blank</v>
      </c>
    </row>
    <row r="766" spans="1:9" x14ac:dyDescent="0.2">
      <c r="A766" s="28">
        <f>MONTH(B766)</f>
        <v>1</v>
      </c>
      <c r="I766" s="28" t="str">
        <f>IFERROR(INDEX(Categorization!$D$2:$E$111,MATCH(Table1[[#This Row],[Category]],Categorization!$D$2:$D$111,0),2),"Blank")</f>
        <v>Blank</v>
      </c>
    </row>
    <row r="767" spans="1:9" x14ac:dyDescent="0.2">
      <c r="A767" s="28">
        <f>MONTH(B767)</f>
        <v>1</v>
      </c>
      <c r="I767" s="28" t="str">
        <f>IFERROR(INDEX(Categorization!$D$2:$E$111,MATCH(Table1[[#This Row],[Category]],Categorization!$D$2:$D$111,0),2),"Blank")</f>
        <v>Blank</v>
      </c>
    </row>
    <row r="768" spans="1:9" x14ac:dyDescent="0.2">
      <c r="A768" s="28">
        <f>MONTH(B768)</f>
        <v>1</v>
      </c>
      <c r="I768" s="28" t="str">
        <f>IFERROR(INDEX(Categorization!$D$2:$E$111,MATCH(Table1[[#This Row],[Category]],Categorization!$D$2:$D$111,0),2),"Blank")</f>
        <v>Blank</v>
      </c>
    </row>
    <row r="769" spans="1:9" x14ac:dyDescent="0.2">
      <c r="A769" s="28">
        <f>MONTH(B769)</f>
        <v>1</v>
      </c>
      <c r="I769" s="28" t="str">
        <f>IFERROR(INDEX(Categorization!$D$2:$E$111,MATCH(Table1[[#This Row],[Category]],Categorization!$D$2:$D$111,0),2),"Blank")</f>
        <v>Blank</v>
      </c>
    </row>
    <row r="770" spans="1:9" x14ac:dyDescent="0.2">
      <c r="A770" s="28">
        <f>MONTH(B770)</f>
        <v>1</v>
      </c>
      <c r="I770" s="28" t="str">
        <f>IFERROR(INDEX(Categorization!$D$2:$E$111,MATCH(Table1[[#This Row],[Category]],Categorization!$D$2:$D$111,0),2),"Blank")</f>
        <v>Blank</v>
      </c>
    </row>
    <row r="771" spans="1:9" x14ac:dyDescent="0.2">
      <c r="A771" s="28">
        <f>MONTH(B771)</f>
        <v>1</v>
      </c>
      <c r="I771" s="28" t="str">
        <f>IFERROR(INDEX(Categorization!$D$2:$E$111,MATCH(Table1[[#This Row],[Category]],Categorization!$D$2:$D$111,0),2),"Blank")</f>
        <v>Blank</v>
      </c>
    </row>
    <row r="772" spans="1:9" x14ac:dyDescent="0.2">
      <c r="A772" s="28">
        <f>MONTH(B772)</f>
        <v>1</v>
      </c>
      <c r="I772" s="28" t="str">
        <f>IFERROR(INDEX(Categorization!$D$2:$E$111,MATCH(Table1[[#This Row],[Category]],Categorization!$D$2:$D$111,0),2),"Blank")</f>
        <v>Blank</v>
      </c>
    </row>
    <row r="773" spans="1:9" x14ac:dyDescent="0.2">
      <c r="A773" s="28">
        <f>MONTH(B773)</f>
        <v>1</v>
      </c>
      <c r="I773" s="28" t="str">
        <f>IFERROR(INDEX(Categorization!$D$2:$E$111,MATCH(Table1[[#This Row],[Category]],Categorization!$D$2:$D$111,0),2),"Blank")</f>
        <v>Blank</v>
      </c>
    </row>
    <row r="774" spans="1:9" x14ac:dyDescent="0.2">
      <c r="A774" s="28">
        <f>MONTH(B774)</f>
        <v>1</v>
      </c>
      <c r="I774" s="28" t="str">
        <f>IFERROR(INDEX(Categorization!$D$2:$E$111,MATCH(Table1[[#This Row],[Category]],Categorization!$D$2:$D$111,0),2),"Blank")</f>
        <v>Blank</v>
      </c>
    </row>
    <row r="775" spans="1:9" x14ac:dyDescent="0.2">
      <c r="A775" s="28">
        <f>MONTH(B775)</f>
        <v>1</v>
      </c>
      <c r="I775" s="28" t="str">
        <f>IFERROR(INDEX(Categorization!$D$2:$E$111,MATCH(Table1[[#This Row],[Category]],Categorization!$D$2:$D$111,0),2),"Blank")</f>
        <v>Blank</v>
      </c>
    </row>
    <row r="776" spans="1:9" x14ac:dyDescent="0.2">
      <c r="A776" s="28">
        <f>MONTH(B776)</f>
        <v>1</v>
      </c>
      <c r="I776" s="28" t="str">
        <f>IFERROR(INDEX(Categorization!$D$2:$E$111,MATCH(Table1[[#This Row],[Category]],Categorization!$D$2:$D$111,0),2),"Blank")</f>
        <v>Blank</v>
      </c>
    </row>
    <row r="777" spans="1:9" x14ac:dyDescent="0.2">
      <c r="A777" s="28">
        <f>MONTH(B777)</f>
        <v>1</v>
      </c>
      <c r="I777" s="28" t="str">
        <f>IFERROR(INDEX(Categorization!$D$2:$E$111,MATCH(Table1[[#This Row],[Category]],Categorization!$D$2:$D$111,0),2),"Blank")</f>
        <v>Blank</v>
      </c>
    </row>
    <row r="778" spans="1:9" x14ac:dyDescent="0.2">
      <c r="A778" s="28">
        <f>MONTH(B778)</f>
        <v>1</v>
      </c>
      <c r="I778" s="28" t="str">
        <f>IFERROR(INDEX(Categorization!$D$2:$E$111,MATCH(Table1[[#This Row],[Category]],Categorization!$D$2:$D$111,0),2),"Blank")</f>
        <v>Blank</v>
      </c>
    </row>
    <row r="779" spans="1:9" x14ac:dyDescent="0.2">
      <c r="A779" s="28">
        <f>MONTH(B779)</f>
        <v>1</v>
      </c>
      <c r="I779" s="28" t="str">
        <f>IFERROR(INDEX(Categorization!$D$2:$E$111,MATCH(Table1[[#This Row],[Category]],Categorization!$D$2:$D$111,0),2),"Blank")</f>
        <v>Blank</v>
      </c>
    </row>
    <row r="780" spans="1:9" x14ac:dyDescent="0.2">
      <c r="A780" s="28">
        <f>MONTH(B780)</f>
        <v>1</v>
      </c>
      <c r="I780" s="28" t="str">
        <f>IFERROR(INDEX(Categorization!$D$2:$E$111,MATCH(Table1[[#This Row],[Category]],Categorization!$D$2:$D$111,0),2),"Blank")</f>
        <v>Blank</v>
      </c>
    </row>
    <row r="781" spans="1:9" x14ac:dyDescent="0.2">
      <c r="A781" s="28">
        <f>MONTH(B781)</f>
        <v>1</v>
      </c>
      <c r="I781" s="28" t="str">
        <f>IFERROR(INDEX(Categorization!$D$2:$E$111,MATCH(Table1[[#This Row],[Category]],Categorization!$D$2:$D$111,0),2),"Blank")</f>
        <v>Blank</v>
      </c>
    </row>
    <row r="782" spans="1:9" x14ac:dyDescent="0.2">
      <c r="A782" s="28">
        <f>MONTH(B782)</f>
        <v>1</v>
      </c>
      <c r="I782" s="28" t="str">
        <f>IFERROR(INDEX(Categorization!$D$2:$E$111,MATCH(Table1[[#This Row],[Category]],Categorization!$D$2:$D$111,0),2),"Blank")</f>
        <v>Blank</v>
      </c>
    </row>
    <row r="783" spans="1:9" x14ac:dyDescent="0.2">
      <c r="A783" s="28">
        <f>MONTH(B783)</f>
        <v>1</v>
      </c>
      <c r="I783" s="28" t="str">
        <f>IFERROR(INDEX(Categorization!$D$2:$E$111,MATCH(Table1[[#This Row],[Category]],Categorization!$D$2:$D$111,0),2),"Blank")</f>
        <v>Blank</v>
      </c>
    </row>
    <row r="784" spans="1:9" x14ac:dyDescent="0.2">
      <c r="A784" s="28">
        <f>MONTH(B784)</f>
        <v>1</v>
      </c>
      <c r="I784" s="28" t="str">
        <f>IFERROR(INDEX(Categorization!$D$2:$E$111,MATCH(Table1[[#This Row],[Category]],Categorization!$D$2:$D$111,0),2),"Blank")</f>
        <v>Blank</v>
      </c>
    </row>
    <row r="785" spans="1:9" x14ac:dyDescent="0.2">
      <c r="A785" s="28">
        <f>MONTH(B785)</f>
        <v>1</v>
      </c>
      <c r="I785" s="28" t="str">
        <f>IFERROR(INDEX(Categorization!$D$2:$E$111,MATCH(Table1[[#This Row],[Category]],Categorization!$D$2:$D$111,0),2),"Blank")</f>
        <v>Blank</v>
      </c>
    </row>
    <row r="786" spans="1:9" x14ac:dyDescent="0.2">
      <c r="A786" s="28">
        <f>MONTH(B786)</f>
        <v>1</v>
      </c>
      <c r="I786" s="28" t="str">
        <f>IFERROR(INDEX(Categorization!$D$2:$E$111,MATCH(Table1[[#This Row],[Category]],Categorization!$D$2:$D$111,0),2),"Blank")</f>
        <v>Blank</v>
      </c>
    </row>
    <row r="787" spans="1:9" x14ac:dyDescent="0.2">
      <c r="A787" s="28">
        <f>MONTH(B787)</f>
        <v>1</v>
      </c>
      <c r="I787" s="28" t="str">
        <f>IFERROR(INDEX(Categorization!$D$2:$E$111,MATCH(Table1[[#This Row],[Category]],Categorization!$D$2:$D$111,0),2),"Blank")</f>
        <v>Blank</v>
      </c>
    </row>
    <row r="788" spans="1:9" x14ac:dyDescent="0.2">
      <c r="A788" s="28">
        <f>MONTH(B788)</f>
        <v>1</v>
      </c>
      <c r="I788" s="28" t="str">
        <f>IFERROR(INDEX(Categorization!$D$2:$E$111,MATCH(Table1[[#This Row],[Category]],Categorization!$D$2:$D$111,0),2),"Blank")</f>
        <v>Blank</v>
      </c>
    </row>
    <row r="789" spans="1:9" x14ac:dyDescent="0.2">
      <c r="A789" s="28">
        <f>MONTH(B789)</f>
        <v>1</v>
      </c>
      <c r="I789" s="28" t="str">
        <f>IFERROR(INDEX(Categorization!$D$2:$E$111,MATCH(Table1[[#This Row],[Category]],Categorization!$D$2:$D$111,0),2),"Blank")</f>
        <v>Blank</v>
      </c>
    </row>
    <row r="790" spans="1:9" x14ac:dyDescent="0.2">
      <c r="A790" s="28">
        <f>MONTH(B790)</f>
        <v>1</v>
      </c>
      <c r="I790" s="28" t="str">
        <f>IFERROR(INDEX(Categorization!$D$2:$E$111,MATCH(Table1[[#This Row],[Category]],Categorization!$D$2:$D$111,0),2),"Blank")</f>
        <v>Blank</v>
      </c>
    </row>
    <row r="791" spans="1:9" x14ac:dyDescent="0.2">
      <c r="A791" s="28">
        <f>MONTH(B791)</f>
        <v>1</v>
      </c>
      <c r="I791" s="28" t="str">
        <f>IFERROR(INDEX(Categorization!$D$2:$E$111,MATCH(Table1[[#This Row],[Category]],Categorization!$D$2:$D$111,0),2),"Blank")</f>
        <v>Blank</v>
      </c>
    </row>
    <row r="792" spans="1:9" x14ac:dyDescent="0.2">
      <c r="A792" s="28">
        <f>MONTH(B792)</f>
        <v>1</v>
      </c>
      <c r="I792" s="28" t="str">
        <f>IFERROR(INDEX(Categorization!$D$2:$E$111,MATCH(Table1[[#This Row],[Category]],Categorization!$D$2:$D$111,0),2),"Blank")</f>
        <v>Blank</v>
      </c>
    </row>
    <row r="793" spans="1:9" x14ac:dyDescent="0.2">
      <c r="A793" s="28">
        <f>MONTH(B793)</f>
        <v>1</v>
      </c>
      <c r="I793" s="28" t="str">
        <f>IFERROR(INDEX(Categorization!$D$2:$E$111,MATCH(Table1[[#This Row],[Category]],Categorization!$D$2:$D$111,0),2),"Blank")</f>
        <v>Blank</v>
      </c>
    </row>
    <row r="794" spans="1:9" x14ac:dyDescent="0.2">
      <c r="A794" s="28">
        <f>MONTH(B794)</f>
        <v>1</v>
      </c>
      <c r="I794" s="28" t="str">
        <f>IFERROR(INDEX(Categorization!$D$2:$E$111,MATCH(Table1[[#This Row],[Category]],Categorization!$D$2:$D$111,0),2),"Blank")</f>
        <v>Blank</v>
      </c>
    </row>
    <row r="795" spans="1:9" x14ac:dyDescent="0.2">
      <c r="A795" s="28">
        <f>MONTH(B795)</f>
        <v>1</v>
      </c>
      <c r="I795" s="28" t="str">
        <f>IFERROR(INDEX(Categorization!$D$2:$E$111,MATCH(Table1[[#This Row],[Category]],Categorization!$D$2:$D$111,0),2),"Blank")</f>
        <v>Blank</v>
      </c>
    </row>
    <row r="796" spans="1:9" x14ac:dyDescent="0.2">
      <c r="A796" s="28">
        <f>MONTH(B796)</f>
        <v>1</v>
      </c>
      <c r="I796" s="28" t="str">
        <f>IFERROR(INDEX(Categorization!$D$2:$E$111,MATCH(Table1[[#This Row],[Category]],Categorization!$D$2:$D$111,0),2),"Blank")</f>
        <v>Blank</v>
      </c>
    </row>
    <row r="797" spans="1:9" x14ac:dyDescent="0.2">
      <c r="A797" s="28">
        <f>MONTH(B797)</f>
        <v>1</v>
      </c>
      <c r="I797" s="28" t="str">
        <f>IFERROR(INDEX(Categorization!$D$2:$E$111,MATCH(Table1[[#This Row],[Category]],Categorization!$D$2:$D$111,0),2),"Blank")</f>
        <v>Blank</v>
      </c>
    </row>
    <row r="798" spans="1:9" x14ac:dyDescent="0.2">
      <c r="A798" s="28">
        <f>MONTH(B798)</f>
        <v>1</v>
      </c>
      <c r="I798" s="28" t="str">
        <f>IFERROR(INDEX(Categorization!$D$2:$E$111,MATCH(Table1[[#This Row],[Category]],Categorization!$D$2:$D$111,0),2),"Blank")</f>
        <v>Blank</v>
      </c>
    </row>
    <row r="799" spans="1:9" x14ac:dyDescent="0.2">
      <c r="A799" s="28">
        <f>MONTH(B799)</f>
        <v>1</v>
      </c>
      <c r="I799" s="28" t="str">
        <f>IFERROR(INDEX(Categorization!$D$2:$E$111,MATCH(Table1[[#This Row],[Category]],Categorization!$D$2:$D$111,0),2),"Blank")</f>
        <v>Blank</v>
      </c>
    </row>
    <row r="800" spans="1:9" x14ac:dyDescent="0.2">
      <c r="A800" s="28">
        <f>MONTH(B800)</f>
        <v>1</v>
      </c>
      <c r="I800" s="28" t="str">
        <f>IFERROR(INDEX(Categorization!$D$2:$E$111,MATCH(Table1[[#This Row],[Category]],Categorization!$D$2:$D$111,0),2),"Blank")</f>
        <v>Blank</v>
      </c>
    </row>
    <row r="801" spans="1:9" x14ac:dyDescent="0.2">
      <c r="A801" s="28">
        <f>MONTH(B801)</f>
        <v>1</v>
      </c>
      <c r="I801" s="28" t="str">
        <f>IFERROR(INDEX(Categorization!$D$2:$E$111,MATCH(Table1[[#This Row],[Category]],Categorization!$D$2:$D$111,0),2),"Blank")</f>
        <v>Blank</v>
      </c>
    </row>
    <row r="802" spans="1:9" x14ac:dyDescent="0.2">
      <c r="A802" s="28">
        <f>MONTH(B802)</f>
        <v>1</v>
      </c>
      <c r="I802" s="28" t="str">
        <f>IFERROR(INDEX(Categorization!$D$2:$E$111,MATCH(Table1[[#This Row],[Category]],Categorization!$D$2:$D$111,0),2),"Blank")</f>
        <v>Blank</v>
      </c>
    </row>
    <row r="803" spans="1:9" x14ac:dyDescent="0.2">
      <c r="A803" s="28">
        <f>MONTH(B803)</f>
        <v>1</v>
      </c>
      <c r="I803" s="28" t="str">
        <f>IFERROR(INDEX(Categorization!$D$2:$E$111,MATCH(Table1[[#This Row],[Category]],Categorization!$D$2:$D$111,0),2),"Blank")</f>
        <v>Blank</v>
      </c>
    </row>
    <row r="804" spans="1:9" x14ac:dyDescent="0.2">
      <c r="A804" s="28">
        <f>MONTH(B804)</f>
        <v>1</v>
      </c>
      <c r="I804" s="28" t="str">
        <f>IFERROR(INDEX(Categorization!$D$2:$E$111,MATCH(Table1[[#This Row],[Category]],Categorization!$D$2:$D$111,0),2),"Blank")</f>
        <v>Blank</v>
      </c>
    </row>
    <row r="805" spans="1:9" x14ac:dyDescent="0.2">
      <c r="A805" s="28">
        <f>MONTH(B805)</f>
        <v>1</v>
      </c>
      <c r="I805" s="28" t="str">
        <f>IFERROR(INDEX(Categorization!$D$2:$E$111,MATCH(Table1[[#This Row],[Category]],Categorization!$D$2:$D$111,0),2),"Blank")</f>
        <v>Blank</v>
      </c>
    </row>
    <row r="806" spans="1:9" x14ac:dyDescent="0.2">
      <c r="A806" s="28">
        <f>MONTH(B806)</f>
        <v>1</v>
      </c>
      <c r="I806" s="28" t="str">
        <f>IFERROR(INDEX(Categorization!$D$2:$E$111,MATCH(Table1[[#This Row],[Category]],Categorization!$D$2:$D$111,0),2),"Blank")</f>
        <v>Blank</v>
      </c>
    </row>
    <row r="807" spans="1:9" x14ac:dyDescent="0.2">
      <c r="A807" s="28">
        <f>MONTH(B807)</f>
        <v>1</v>
      </c>
      <c r="I807" s="28" t="str">
        <f>IFERROR(INDEX(Categorization!$D$2:$E$111,MATCH(Table1[[#This Row],[Category]],Categorization!$D$2:$D$111,0),2),"Blank")</f>
        <v>Blank</v>
      </c>
    </row>
    <row r="808" spans="1:9" x14ac:dyDescent="0.2">
      <c r="A808" s="28">
        <f>MONTH(B808)</f>
        <v>1</v>
      </c>
      <c r="I808" s="28" t="str">
        <f>IFERROR(INDEX(Categorization!$D$2:$E$111,MATCH(Table1[[#This Row],[Category]],Categorization!$D$2:$D$111,0),2),"Blank")</f>
        <v>Blank</v>
      </c>
    </row>
    <row r="809" spans="1:9" x14ac:dyDescent="0.2">
      <c r="A809" s="28">
        <f>MONTH(B809)</f>
        <v>1</v>
      </c>
      <c r="I809" s="28" t="str">
        <f>IFERROR(INDEX(Categorization!$D$2:$E$111,MATCH(Table1[[#This Row],[Category]],Categorization!$D$2:$D$111,0),2),"Blank")</f>
        <v>Blank</v>
      </c>
    </row>
    <row r="810" spans="1:9" x14ac:dyDescent="0.2">
      <c r="A810" s="28">
        <f>MONTH(B810)</f>
        <v>1</v>
      </c>
      <c r="I810" s="28" t="str">
        <f>IFERROR(INDEX(Categorization!$D$2:$E$111,MATCH(Table1[[#This Row],[Category]],Categorization!$D$2:$D$111,0),2),"Blank")</f>
        <v>Blank</v>
      </c>
    </row>
    <row r="811" spans="1:9" x14ac:dyDescent="0.2">
      <c r="A811" s="28">
        <f>MONTH(B811)</f>
        <v>1</v>
      </c>
      <c r="I811" s="28" t="str">
        <f>IFERROR(INDEX(Categorization!$D$2:$E$111,MATCH(Table1[[#This Row],[Category]],Categorization!$D$2:$D$111,0),2),"Blank")</f>
        <v>Blank</v>
      </c>
    </row>
    <row r="812" spans="1:9" x14ac:dyDescent="0.2">
      <c r="A812" s="28">
        <f>MONTH(B812)</f>
        <v>1</v>
      </c>
      <c r="I812" s="28" t="str">
        <f>IFERROR(INDEX(Categorization!$D$2:$E$111,MATCH(Table1[[#This Row],[Category]],Categorization!$D$2:$D$111,0),2),"Blank")</f>
        <v>Blank</v>
      </c>
    </row>
    <row r="813" spans="1:9" x14ac:dyDescent="0.2">
      <c r="A813" s="28">
        <f>MONTH(B813)</f>
        <v>1</v>
      </c>
      <c r="I813" s="28" t="str">
        <f>IFERROR(INDEX(Categorization!$D$2:$E$111,MATCH(Table1[[#This Row],[Category]],Categorization!$D$2:$D$111,0),2),"Blank")</f>
        <v>Blank</v>
      </c>
    </row>
    <row r="814" spans="1:9" x14ac:dyDescent="0.2">
      <c r="A814" s="28">
        <f>MONTH(B814)</f>
        <v>1</v>
      </c>
      <c r="I814" s="28" t="str">
        <f>IFERROR(INDEX(Categorization!$D$2:$E$111,MATCH(Table1[[#This Row],[Category]],Categorization!$D$2:$D$111,0),2),"Blank")</f>
        <v>Blank</v>
      </c>
    </row>
    <row r="815" spans="1:9" x14ac:dyDescent="0.2">
      <c r="A815" s="28">
        <f>MONTH(B815)</f>
        <v>1</v>
      </c>
      <c r="I815" s="28" t="str">
        <f>IFERROR(INDEX(Categorization!$D$2:$E$111,MATCH(Table1[[#This Row],[Category]],Categorization!$D$2:$D$111,0),2),"Blank")</f>
        <v>Blank</v>
      </c>
    </row>
    <row r="816" spans="1:9" x14ac:dyDescent="0.2">
      <c r="A816" s="28">
        <f>MONTH(B816)</f>
        <v>1</v>
      </c>
      <c r="I816" s="28" t="str">
        <f>IFERROR(INDEX(Categorization!$D$2:$E$111,MATCH(Table1[[#This Row],[Category]],Categorization!$D$2:$D$111,0),2),"Blank")</f>
        <v>Blank</v>
      </c>
    </row>
    <row r="817" spans="1:9" x14ac:dyDescent="0.2">
      <c r="A817" s="28">
        <f>MONTH(B817)</f>
        <v>1</v>
      </c>
      <c r="I817" s="28" t="str">
        <f>IFERROR(INDEX(Categorization!$D$2:$E$111,MATCH(Table1[[#This Row],[Category]],Categorization!$D$2:$D$111,0),2),"Blank")</f>
        <v>Blank</v>
      </c>
    </row>
    <row r="818" spans="1:9" x14ac:dyDescent="0.2">
      <c r="A818" s="28">
        <f>MONTH(B818)</f>
        <v>1</v>
      </c>
      <c r="I818" s="28" t="str">
        <f>IFERROR(INDEX(Categorization!$D$2:$E$111,MATCH(Table1[[#This Row],[Category]],Categorization!$D$2:$D$111,0),2),"Blank")</f>
        <v>Blank</v>
      </c>
    </row>
    <row r="819" spans="1:9" x14ac:dyDescent="0.2">
      <c r="A819" s="28">
        <f>MONTH(B819)</f>
        <v>1</v>
      </c>
      <c r="I819" s="28" t="str">
        <f>IFERROR(INDEX(Categorization!$D$2:$E$111,MATCH(Table1[[#This Row],[Category]],Categorization!$D$2:$D$111,0),2),"Blank")</f>
        <v>Blank</v>
      </c>
    </row>
    <row r="820" spans="1:9" x14ac:dyDescent="0.2">
      <c r="A820" s="28">
        <f>MONTH(B820)</f>
        <v>1</v>
      </c>
      <c r="I820" s="28" t="str">
        <f>IFERROR(INDEX(Categorization!$D$2:$E$111,MATCH(Table1[[#This Row],[Category]],Categorization!$D$2:$D$111,0),2),"Blank")</f>
        <v>Blank</v>
      </c>
    </row>
    <row r="821" spans="1:9" x14ac:dyDescent="0.2">
      <c r="A821" s="28">
        <f>MONTH(B821)</f>
        <v>1</v>
      </c>
      <c r="I821" s="28" t="str">
        <f>IFERROR(INDEX(Categorization!$D$2:$E$111,MATCH(Table1[[#This Row],[Category]],Categorization!$D$2:$D$111,0),2),"Blank")</f>
        <v>Blank</v>
      </c>
    </row>
    <row r="822" spans="1:9" x14ac:dyDescent="0.2">
      <c r="A822" s="28">
        <f>MONTH(B822)</f>
        <v>1</v>
      </c>
      <c r="I822" s="28" t="str">
        <f>IFERROR(INDEX(Categorization!$D$2:$E$111,MATCH(Table1[[#This Row],[Category]],Categorization!$D$2:$D$111,0),2),"Blank")</f>
        <v>Blank</v>
      </c>
    </row>
    <row r="823" spans="1:9" x14ac:dyDescent="0.2">
      <c r="A823" s="28">
        <f>MONTH(B823)</f>
        <v>1</v>
      </c>
      <c r="I823" s="28" t="str">
        <f>IFERROR(INDEX(Categorization!$D$2:$E$111,MATCH(Table1[[#This Row],[Category]],Categorization!$D$2:$D$111,0),2),"Blank")</f>
        <v>Blank</v>
      </c>
    </row>
    <row r="824" spans="1:9" x14ac:dyDescent="0.2">
      <c r="A824" s="28">
        <f>MONTH(B824)</f>
        <v>1</v>
      </c>
      <c r="I824" s="28" t="str">
        <f>IFERROR(INDEX(Categorization!$D$2:$E$111,MATCH(Table1[[#This Row],[Category]],Categorization!$D$2:$D$111,0),2),"Blank")</f>
        <v>Blank</v>
      </c>
    </row>
    <row r="825" spans="1:9" x14ac:dyDescent="0.2">
      <c r="A825" s="28">
        <f>MONTH(B825)</f>
        <v>1</v>
      </c>
      <c r="I825" s="28" t="str">
        <f>IFERROR(INDEX(Categorization!$D$2:$E$111,MATCH(Table1[[#This Row],[Category]],Categorization!$D$2:$D$111,0),2),"Blank")</f>
        <v>Blank</v>
      </c>
    </row>
    <row r="826" spans="1:9" x14ac:dyDescent="0.2">
      <c r="A826" s="28">
        <f>MONTH(B826)</f>
        <v>1</v>
      </c>
      <c r="I826" s="28" t="str">
        <f>IFERROR(INDEX(Categorization!$D$2:$E$111,MATCH(Table1[[#This Row],[Category]],Categorization!$D$2:$D$111,0),2),"Blank")</f>
        <v>Blank</v>
      </c>
    </row>
    <row r="827" spans="1:9" x14ac:dyDescent="0.2">
      <c r="A827" s="28">
        <f>MONTH(B827)</f>
        <v>1</v>
      </c>
      <c r="I827" s="28" t="str">
        <f>IFERROR(INDEX(Categorization!$D$2:$E$111,MATCH(Table1[[#This Row],[Category]],Categorization!$D$2:$D$111,0),2),"Blank")</f>
        <v>Blank</v>
      </c>
    </row>
    <row r="828" spans="1:9" x14ac:dyDescent="0.2">
      <c r="A828" s="28">
        <f>MONTH(B828)</f>
        <v>1</v>
      </c>
      <c r="I828" s="28" t="str">
        <f>IFERROR(INDEX(Categorization!$D$2:$E$111,MATCH(Table1[[#This Row],[Category]],Categorization!$D$2:$D$111,0),2),"Blank")</f>
        <v>Blank</v>
      </c>
    </row>
    <row r="829" spans="1:9" x14ac:dyDescent="0.2">
      <c r="A829" s="28">
        <f>MONTH(B829)</f>
        <v>1</v>
      </c>
      <c r="I829" s="28" t="str">
        <f>IFERROR(INDEX(Categorization!$D$2:$E$111,MATCH(Table1[[#This Row],[Category]],Categorization!$D$2:$D$111,0),2),"Blank")</f>
        <v>Blank</v>
      </c>
    </row>
    <row r="830" spans="1:9" x14ac:dyDescent="0.2">
      <c r="A830" s="28">
        <f>MONTH(B830)</f>
        <v>1</v>
      </c>
      <c r="I830" s="28" t="str">
        <f>IFERROR(INDEX(Categorization!$D$2:$E$111,MATCH(Table1[[#This Row],[Category]],Categorization!$D$2:$D$111,0),2),"Blank")</f>
        <v>Blank</v>
      </c>
    </row>
    <row r="831" spans="1:9" x14ac:dyDescent="0.2">
      <c r="A831" s="28">
        <f>MONTH(B831)</f>
        <v>1</v>
      </c>
      <c r="I831" s="28" t="str">
        <f>IFERROR(INDEX(Categorization!$D$2:$E$111,MATCH(Table1[[#This Row],[Category]],Categorization!$D$2:$D$111,0),2),"Blank")</f>
        <v>Blank</v>
      </c>
    </row>
    <row r="832" spans="1:9" x14ac:dyDescent="0.2">
      <c r="A832" s="28">
        <f>MONTH(B832)</f>
        <v>1</v>
      </c>
      <c r="I832" s="28" t="str">
        <f>IFERROR(INDEX(Categorization!$D$2:$E$111,MATCH(Table1[[#This Row],[Category]],Categorization!$D$2:$D$111,0),2),"Blank")</f>
        <v>Blank</v>
      </c>
    </row>
    <row r="833" spans="1:9" x14ac:dyDescent="0.2">
      <c r="A833" s="28">
        <f>MONTH(B833)</f>
        <v>1</v>
      </c>
      <c r="I833" s="28" t="str">
        <f>IFERROR(INDEX(Categorization!$D$2:$E$111,MATCH(Table1[[#This Row],[Category]],Categorization!$D$2:$D$111,0),2),"Blank")</f>
        <v>Blank</v>
      </c>
    </row>
    <row r="834" spans="1:9" x14ac:dyDescent="0.2">
      <c r="A834" s="28">
        <f>MONTH(B834)</f>
        <v>1</v>
      </c>
      <c r="I834" s="28" t="str">
        <f>IFERROR(INDEX(Categorization!$D$2:$E$111,MATCH(Table1[[#This Row],[Category]],Categorization!$D$2:$D$111,0),2),"Blank")</f>
        <v>Blank</v>
      </c>
    </row>
    <row r="835" spans="1:9" x14ac:dyDescent="0.2">
      <c r="A835" s="28">
        <f>MONTH(B835)</f>
        <v>1</v>
      </c>
      <c r="I835" s="28" t="str">
        <f>IFERROR(INDEX(Categorization!$D$2:$E$111,MATCH(Table1[[#This Row],[Category]],Categorization!$D$2:$D$111,0),2),"Blank")</f>
        <v>Blank</v>
      </c>
    </row>
    <row r="836" spans="1:9" x14ac:dyDescent="0.2">
      <c r="A836" s="28">
        <f>MONTH(B836)</f>
        <v>1</v>
      </c>
      <c r="I836" s="28" t="str">
        <f>IFERROR(INDEX(Categorization!$D$2:$E$111,MATCH(Table1[[#This Row],[Category]],Categorization!$D$2:$D$111,0),2),"Blank")</f>
        <v>Blank</v>
      </c>
    </row>
    <row r="837" spans="1:9" x14ac:dyDescent="0.2">
      <c r="A837" s="28">
        <f>MONTH(B837)</f>
        <v>1</v>
      </c>
      <c r="I837" s="28" t="str">
        <f>IFERROR(INDEX(Categorization!$D$2:$E$111,MATCH(Table1[[#This Row],[Category]],Categorization!$D$2:$D$111,0),2),"Blank")</f>
        <v>Blank</v>
      </c>
    </row>
    <row r="838" spans="1:9" x14ac:dyDescent="0.2">
      <c r="A838" s="28">
        <f>MONTH(B838)</f>
        <v>1</v>
      </c>
      <c r="I838" s="28" t="str">
        <f>IFERROR(INDEX(Categorization!$D$2:$E$111,MATCH(Table1[[#This Row],[Category]],Categorization!$D$2:$D$111,0),2),"Blank")</f>
        <v>Blank</v>
      </c>
    </row>
    <row r="839" spans="1:9" x14ac:dyDescent="0.2">
      <c r="A839" s="28">
        <f>MONTH(B839)</f>
        <v>1</v>
      </c>
      <c r="I839" s="28" t="str">
        <f>IFERROR(INDEX(Categorization!$D$2:$E$111,MATCH(Table1[[#This Row],[Category]],Categorization!$D$2:$D$111,0),2),"Blank")</f>
        <v>Blank</v>
      </c>
    </row>
    <row r="840" spans="1:9" x14ac:dyDescent="0.2">
      <c r="A840" s="28">
        <f>MONTH(B840)</f>
        <v>1</v>
      </c>
      <c r="I840" s="28" t="str">
        <f>IFERROR(INDEX(Categorization!$D$2:$E$111,MATCH(Table1[[#This Row],[Category]],Categorization!$D$2:$D$111,0),2),"Blank")</f>
        <v>Blank</v>
      </c>
    </row>
    <row r="841" spans="1:9" x14ac:dyDescent="0.2">
      <c r="A841" s="28">
        <f>MONTH(B841)</f>
        <v>1</v>
      </c>
      <c r="I841" s="28" t="str">
        <f>IFERROR(INDEX(Categorization!$D$2:$E$111,MATCH(Table1[[#This Row],[Category]],Categorization!$D$2:$D$111,0),2),"Blank")</f>
        <v>Blank</v>
      </c>
    </row>
    <row r="842" spans="1:9" x14ac:dyDescent="0.2">
      <c r="A842" s="28">
        <f>MONTH(B842)</f>
        <v>1</v>
      </c>
      <c r="I842" s="28" t="str">
        <f>IFERROR(INDEX(Categorization!$D$2:$E$111,MATCH(Table1[[#This Row],[Category]],Categorization!$D$2:$D$111,0),2),"Blank")</f>
        <v>Blank</v>
      </c>
    </row>
    <row r="843" spans="1:9" x14ac:dyDescent="0.2">
      <c r="A843" s="28">
        <f>MONTH(B843)</f>
        <v>1</v>
      </c>
      <c r="I843" s="28" t="str">
        <f>IFERROR(INDEX(Categorization!$D$2:$E$111,MATCH(Table1[[#This Row],[Category]],Categorization!$D$2:$D$111,0),2),"Blank")</f>
        <v>Blank</v>
      </c>
    </row>
    <row r="844" spans="1:9" x14ac:dyDescent="0.2">
      <c r="A844" s="28">
        <f>MONTH(B844)</f>
        <v>1</v>
      </c>
      <c r="I844" s="28" t="str">
        <f>IFERROR(INDEX(Categorization!$D$2:$E$111,MATCH(Table1[[#This Row],[Category]],Categorization!$D$2:$D$111,0),2),"Blank")</f>
        <v>Blank</v>
      </c>
    </row>
    <row r="845" spans="1:9" x14ac:dyDescent="0.2">
      <c r="A845" s="28">
        <f>MONTH(B845)</f>
        <v>1</v>
      </c>
      <c r="I845" s="28" t="str">
        <f>IFERROR(INDEX(Categorization!$D$2:$E$111,MATCH(Table1[[#This Row],[Category]],Categorization!$D$2:$D$111,0),2),"Blank")</f>
        <v>Blank</v>
      </c>
    </row>
    <row r="846" spans="1:9" x14ac:dyDescent="0.2">
      <c r="A846" s="28">
        <f>MONTH(B846)</f>
        <v>1</v>
      </c>
      <c r="I846" s="28" t="str">
        <f>IFERROR(INDEX(Categorization!$D$2:$E$111,MATCH(Table1[[#This Row],[Category]],Categorization!$D$2:$D$111,0),2),"Blank")</f>
        <v>Blank</v>
      </c>
    </row>
    <row r="847" spans="1:9" x14ac:dyDescent="0.2">
      <c r="A847" s="28">
        <f>MONTH(B847)</f>
        <v>1</v>
      </c>
      <c r="I847" s="28" t="str">
        <f>IFERROR(INDEX(Categorization!$D$2:$E$111,MATCH(Table1[[#This Row],[Category]],Categorization!$D$2:$D$111,0),2),"Blank")</f>
        <v>Blank</v>
      </c>
    </row>
    <row r="848" spans="1:9" x14ac:dyDescent="0.2">
      <c r="A848" s="28">
        <f>MONTH(B848)</f>
        <v>1</v>
      </c>
      <c r="I848" s="28" t="str">
        <f>IFERROR(INDEX(Categorization!$D$2:$E$111,MATCH(Table1[[#This Row],[Category]],Categorization!$D$2:$D$111,0),2),"Blank")</f>
        <v>Blank</v>
      </c>
    </row>
    <row r="849" spans="1:9" x14ac:dyDescent="0.2">
      <c r="A849" s="28">
        <f>MONTH(B849)</f>
        <v>1</v>
      </c>
      <c r="I849" s="28" t="str">
        <f>IFERROR(INDEX(Categorization!$D$2:$E$111,MATCH(Table1[[#This Row],[Category]],Categorization!$D$2:$D$111,0),2),"Blank")</f>
        <v>Blank</v>
      </c>
    </row>
    <row r="850" spans="1:9" x14ac:dyDescent="0.2">
      <c r="A850" s="28">
        <f>MONTH(B850)</f>
        <v>1</v>
      </c>
      <c r="I850" s="28" t="str">
        <f>IFERROR(INDEX(Categorization!$D$2:$E$111,MATCH(Table1[[#This Row],[Category]],Categorization!$D$2:$D$111,0),2),"Blank")</f>
        <v>Blank</v>
      </c>
    </row>
    <row r="851" spans="1:9" x14ac:dyDescent="0.2">
      <c r="A851" s="28">
        <f>MONTH(B851)</f>
        <v>1</v>
      </c>
      <c r="I851" s="28" t="str">
        <f>IFERROR(INDEX(Categorization!$D$2:$E$111,MATCH(Table1[[#This Row],[Category]],Categorization!$D$2:$D$111,0),2),"Blank")</f>
        <v>Blank</v>
      </c>
    </row>
    <row r="852" spans="1:9" x14ac:dyDescent="0.2">
      <c r="A852" s="28">
        <f>MONTH(B852)</f>
        <v>1</v>
      </c>
      <c r="I852" s="28" t="str">
        <f>IFERROR(INDEX(Categorization!$D$2:$E$111,MATCH(Table1[[#This Row],[Category]],Categorization!$D$2:$D$111,0),2),"Blank")</f>
        <v>Blank</v>
      </c>
    </row>
    <row r="853" spans="1:9" x14ac:dyDescent="0.2">
      <c r="A853" s="28">
        <f>MONTH(B853)</f>
        <v>1</v>
      </c>
      <c r="I853" s="28" t="str">
        <f>IFERROR(INDEX(Categorization!$D$2:$E$111,MATCH(Table1[[#This Row],[Category]],Categorization!$D$2:$D$111,0),2),"Blank")</f>
        <v>Blank</v>
      </c>
    </row>
    <row r="854" spans="1:9" x14ac:dyDescent="0.2">
      <c r="A854" s="28">
        <f>MONTH(B854)</f>
        <v>1</v>
      </c>
      <c r="I854" s="28" t="str">
        <f>IFERROR(INDEX(Categorization!$D$2:$E$111,MATCH(Table1[[#This Row],[Category]],Categorization!$D$2:$D$111,0),2),"Blank")</f>
        <v>Blank</v>
      </c>
    </row>
    <row r="855" spans="1:9" x14ac:dyDescent="0.2">
      <c r="A855" s="28">
        <f>MONTH(B855)</f>
        <v>1</v>
      </c>
      <c r="I855" s="28" t="str">
        <f>IFERROR(INDEX(Categorization!$D$2:$E$111,MATCH(Table1[[#This Row],[Category]],Categorization!$D$2:$D$111,0),2),"Blank")</f>
        <v>Blank</v>
      </c>
    </row>
    <row r="856" spans="1:9" x14ac:dyDescent="0.2">
      <c r="A856" s="28">
        <f>MONTH(B856)</f>
        <v>1</v>
      </c>
      <c r="I856" s="28" t="str">
        <f>IFERROR(INDEX(Categorization!$D$2:$E$111,MATCH(Table1[[#This Row],[Category]],Categorization!$D$2:$D$111,0),2),"Blank")</f>
        <v>Blank</v>
      </c>
    </row>
    <row r="857" spans="1:9" x14ac:dyDescent="0.2">
      <c r="A857" s="28">
        <f>MONTH(B857)</f>
        <v>1</v>
      </c>
      <c r="I857" s="28" t="str">
        <f>IFERROR(INDEX(Categorization!$D$2:$E$111,MATCH(Table1[[#This Row],[Category]],Categorization!$D$2:$D$111,0),2),"Blank")</f>
        <v>Blank</v>
      </c>
    </row>
    <row r="858" spans="1:9" x14ac:dyDescent="0.2">
      <c r="A858" s="28">
        <f>MONTH(B858)</f>
        <v>1</v>
      </c>
      <c r="I858" s="28" t="str">
        <f>IFERROR(INDEX(Categorization!$D$2:$E$111,MATCH(Table1[[#This Row],[Category]],Categorization!$D$2:$D$111,0),2),"Blank")</f>
        <v>Blank</v>
      </c>
    </row>
    <row r="859" spans="1:9" x14ac:dyDescent="0.2">
      <c r="A859" s="28">
        <f>MONTH(B859)</f>
        <v>1</v>
      </c>
      <c r="I859" s="28" t="str">
        <f>IFERROR(INDEX(Categorization!$D$2:$E$111,MATCH(Table1[[#This Row],[Category]],Categorization!$D$2:$D$111,0),2),"Blank")</f>
        <v>Blank</v>
      </c>
    </row>
    <row r="860" spans="1:9" x14ac:dyDescent="0.2">
      <c r="A860" s="28">
        <f>MONTH(B860)</f>
        <v>1</v>
      </c>
      <c r="I860" s="28" t="str">
        <f>IFERROR(INDEX(Categorization!$D$2:$E$111,MATCH(Table1[[#This Row],[Category]],Categorization!$D$2:$D$111,0),2),"Blank")</f>
        <v>Blank</v>
      </c>
    </row>
    <row r="861" spans="1:9" x14ac:dyDescent="0.2">
      <c r="A861" s="28">
        <f>MONTH(B861)</f>
        <v>1</v>
      </c>
      <c r="I861" s="28" t="str">
        <f>IFERROR(INDEX(Categorization!$D$2:$E$111,MATCH(Table1[[#This Row],[Category]],Categorization!$D$2:$D$111,0),2),"Blank")</f>
        <v>Blank</v>
      </c>
    </row>
    <row r="862" spans="1:9" x14ac:dyDescent="0.2">
      <c r="A862" s="28">
        <f>MONTH(B862)</f>
        <v>1</v>
      </c>
      <c r="I862" s="28" t="str">
        <f>IFERROR(INDEX(Categorization!$D$2:$E$111,MATCH(Table1[[#This Row],[Category]],Categorization!$D$2:$D$111,0),2),"Blank")</f>
        <v>Blank</v>
      </c>
    </row>
    <row r="863" spans="1:9" x14ac:dyDescent="0.2">
      <c r="A863" s="28">
        <f>MONTH(B863)</f>
        <v>1</v>
      </c>
      <c r="I863" s="28" t="str">
        <f>IFERROR(INDEX(Categorization!$D$2:$E$111,MATCH(Table1[[#This Row],[Category]],Categorization!$D$2:$D$111,0),2),"Blank")</f>
        <v>Blank</v>
      </c>
    </row>
    <row r="864" spans="1:9" x14ac:dyDescent="0.2">
      <c r="A864" s="28">
        <f>MONTH(B864)</f>
        <v>1</v>
      </c>
      <c r="I864" s="28" t="str">
        <f>IFERROR(INDEX(Categorization!$D$2:$E$111,MATCH(Table1[[#This Row],[Category]],Categorization!$D$2:$D$111,0),2),"Blank")</f>
        <v>Blank</v>
      </c>
    </row>
    <row r="865" spans="1:9" x14ac:dyDescent="0.2">
      <c r="A865" s="28">
        <f>MONTH(B865)</f>
        <v>1</v>
      </c>
      <c r="I865" s="28" t="str">
        <f>IFERROR(INDEX(Categorization!$D$2:$E$111,MATCH(Table1[[#This Row],[Category]],Categorization!$D$2:$D$111,0),2),"Blank")</f>
        <v>Blank</v>
      </c>
    </row>
    <row r="866" spans="1:9" x14ac:dyDescent="0.2">
      <c r="A866" s="28">
        <f>MONTH(B866)</f>
        <v>1</v>
      </c>
      <c r="I866" s="28" t="str">
        <f>IFERROR(INDEX(Categorization!$D$2:$E$111,MATCH(Table1[[#This Row],[Category]],Categorization!$D$2:$D$111,0),2),"Blank")</f>
        <v>Blank</v>
      </c>
    </row>
    <row r="867" spans="1:9" x14ac:dyDescent="0.2">
      <c r="A867" s="28">
        <f>MONTH(B867)</f>
        <v>1</v>
      </c>
      <c r="I867" s="28" t="str">
        <f>IFERROR(INDEX(Categorization!$D$2:$E$111,MATCH(Table1[[#This Row],[Category]],Categorization!$D$2:$D$111,0),2),"Blank")</f>
        <v>Blank</v>
      </c>
    </row>
    <row r="868" spans="1:9" x14ac:dyDescent="0.2">
      <c r="A868" s="28">
        <f>MONTH(B868)</f>
        <v>1</v>
      </c>
      <c r="I868" s="28" t="str">
        <f>IFERROR(INDEX(Categorization!$D$2:$E$111,MATCH(Table1[[#This Row],[Category]],Categorization!$D$2:$D$111,0),2),"Blank")</f>
        <v>Blank</v>
      </c>
    </row>
    <row r="869" spans="1:9" x14ac:dyDescent="0.2">
      <c r="A869" s="28">
        <f>MONTH(B869)</f>
        <v>1</v>
      </c>
      <c r="I869" s="28" t="str">
        <f>IFERROR(INDEX(Categorization!$D$2:$E$111,MATCH(Table1[[#This Row],[Category]],Categorization!$D$2:$D$111,0),2),"Blank")</f>
        <v>Blank</v>
      </c>
    </row>
    <row r="870" spans="1:9" x14ac:dyDescent="0.2">
      <c r="A870" s="28">
        <f>MONTH(B870)</f>
        <v>1</v>
      </c>
      <c r="I870" s="28" t="str">
        <f>IFERROR(INDEX(Categorization!$D$2:$E$111,MATCH(Table1[[#This Row],[Category]],Categorization!$D$2:$D$111,0),2),"Blank")</f>
        <v>Blank</v>
      </c>
    </row>
    <row r="871" spans="1:9" x14ac:dyDescent="0.2">
      <c r="A871" s="28">
        <f>MONTH(B871)</f>
        <v>1</v>
      </c>
      <c r="I871" s="28" t="str">
        <f>IFERROR(INDEX(Categorization!$D$2:$E$111,MATCH(Table1[[#This Row],[Category]],Categorization!$D$2:$D$111,0),2),"Blank")</f>
        <v>Blank</v>
      </c>
    </row>
    <row r="872" spans="1:9" x14ac:dyDescent="0.2">
      <c r="A872" s="28">
        <f>MONTH(B872)</f>
        <v>1</v>
      </c>
      <c r="I872" s="28" t="str">
        <f>IFERROR(INDEX(Categorization!$D$2:$E$111,MATCH(Table1[[#This Row],[Category]],Categorization!$D$2:$D$111,0),2),"Blank")</f>
        <v>Blank</v>
      </c>
    </row>
    <row r="873" spans="1:9" x14ac:dyDescent="0.2">
      <c r="A873" s="28">
        <f>MONTH(B873)</f>
        <v>1</v>
      </c>
      <c r="I873" s="28" t="str">
        <f>IFERROR(INDEX(Categorization!$D$2:$E$111,MATCH(Table1[[#This Row],[Category]],Categorization!$D$2:$D$111,0),2),"Blank")</f>
        <v>Blank</v>
      </c>
    </row>
    <row r="874" spans="1:9" x14ac:dyDescent="0.2">
      <c r="A874" s="28">
        <f>MONTH(B874)</f>
        <v>1</v>
      </c>
      <c r="I874" s="28" t="str">
        <f>IFERROR(INDEX(Categorization!$D$2:$E$111,MATCH(Table1[[#This Row],[Category]],Categorization!$D$2:$D$111,0),2),"Blank")</f>
        <v>Blank</v>
      </c>
    </row>
    <row r="875" spans="1:9" x14ac:dyDescent="0.2">
      <c r="A875" s="28">
        <f>MONTH(B875)</f>
        <v>1</v>
      </c>
      <c r="I875" s="28" t="str">
        <f>IFERROR(INDEX(Categorization!$D$2:$E$111,MATCH(Table1[[#This Row],[Category]],Categorization!$D$2:$D$111,0),2),"Blank")</f>
        <v>Blank</v>
      </c>
    </row>
    <row r="876" spans="1:9" x14ac:dyDescent="0.2">
      <c r="A876" s="28">
        <f>MONTH(B876)</f>
        <v>1</v>
      </c>
      <c r="I876" s="28" t="str">
        <f>IFERROR(INDEX(Categorization!$D$2:$E$111,MATCH(Table1[[#This Row],[Category]],Categorization!$D$2:$D$111,0),2),"Blank")</f>
        <v>Blank</v>
      </c>
    </row>
    <row r="877" spans="1:9" x14ac:dyDescent="0.2">
      <c r="A877" s="28">
        <f>MONTH(B877)</f>
        <v>1</v>
      </c>
      <c r="I877" s="28" t="str">
        <f>IFERROR(INDEX(Categorization!$D$2:$E$111,MATCH(Table1[[#This Row],[Category]],Categorization!$D$2:$D$111,0),2),"Blank")</f>
        <v>Blank</v>
      </c>
    </row>
    <row r="878" spans="1:9" x14ac:dyDescent="0.2">
      <c r="A878" s="28">
        <f>MONTH(B878)</f>
        <v>1</v>
      </c>
      <c r="I878" s="28" t="str">
        <f>IFERROR(INDEX(Categorization!$D$2:$E$111,MATCH(Table1[[#This Row],[Category]],Categorization!$D$2:$D$111,0),2),"Blank")</f>
        <v>Blank</v>
      </c>
    </row>
    <row r="879" spans="1:9" x14ac:dyDescent="0.2">
      <c r="A879" s="28">
        <f>MONTH(B879)</f>
        <v>1</v>
      </c>
      <c r="I879" s="28" t="str">
        <f>IFERROR(INDEX(Categorization!$D$2:$E$111,MATCH(Table1[[#This Row],[Category]],Categorization!$D$2:$D$111,0),2),"Blank")</f>
        <v>Blank</v>
      </c>
    </row>
    <row r="880" spans="1:9" x14ac:dyDescent="0.2">
      <c r="A880" s="28">
        <f>MONTH(B880)</f>
        <v>1</v>
      </c>
      <c r="I880" s="28" t="str">
        <f>IFERROR(INDEX(Categorization!$D$2:$E$111,MATCH(Table1[[#This Row],[Category]],Categorization!$D$2:$D$111,0),2),"Blank")</f>
        <v>Blank</v>
      </c>
    </row>
    <row r="881" spans="1:9" x14ac:dyDescent="0.2">
      <c r="A881" s="28">
        <f>MONTH(B881)</f>
        <v>1</v>
      </c>
      <c r="I881" s="28" t="str">
        <f>IFERROR(INDEX(Categorization!$D$2:$E$111,MATCH(Table1[[#This Row],[Category]],Categorization!$D$2:$D$111,0),2),"Blank")</f>
        <v>Blank</v>
      </c>
    </row>
    <row r="882" spans="1:9" x14ac:dyDescent="0.2">
      <c r="A882" s="28">
        <f>MONTH(B882)</f>
        <v>1</v>
      </c>
      <c r="I882" s="28" t="str">
        <f>IFERROR(INDEX(Categorization!$D$2:$E$111,MATCH(Table1[[#This Row],[Category]],Categorization!$D$2:$D$111,0),2),"Blank")</f>
        <v>Blank</v>
      </c>
    </row>
    <row r="883" spans="1:9" x14ac:dyDescent="0.2">
      <c r="A883" s="28">
        <f>MONTH(B883)</f>
        <v>1</v>
      </c>
      <c r="I883" s="28" t="str">
        <f>IFERROR(INDEX(Categorization!$D$2:$E$111,MATCH(Table1[[#This Row],[Category]],Categorization!$D$2:$D$111,0),2),"Blank")</f>
        <v>Blank</v>
      </c>
    </row>
    <row r="884" spans="1:9" x14ac:dyDescent="0.2">
      <c r="A884" s="28">
        <f>MONTH(B884)</f>
        <v>1</v>
      </c>
      <c r="I884" s="28" t="str">
        <f>IFERROR(INDEX(Categorization!$D$2:$E$111,MATCH(Table1[[#This Row],[Category]],Categorization!$D$2:$D$111,0),2),"Blank")</f>
        <v>Blank</v>
      </c>
    </row>
    <row r="885" spans="1:9" x14ac:dyDescent="0.2">
      <c r="A885" s="28">
        <f>MONTH(B885)</f>
        <v>1</v>
      </c>
      <c r="I885" s="28" t="str">
        <f>IFERROR(INDEX(Categorization!$D$2:$E$111,MATCH(Table1[[#This Row],[Category]],Categorization!$D$2:$D$111,0),2),"Blank")</f>
        <v>Blank</v>
      </c>
    </row>
    <row r="886" spans="1:9" x14ac:dyDescent="0.2">
      <c r="A886" s="28">
        <f>MONTH(B886)</f>
        <v>1</v>
      </c>
      <c r="I886" s="28" t="str">
        <f>IFERROR(INDEX(Categorization!$D$2:$E$111,MATCH(Table1[[#This Row],[Category]],Categorization!$D$2:$D$111,0),2),"Blank")</f>
        <v>Blank</v>
      </c>
    </row>
    <row r="887" spans="1:9" x14ac:dyDescent="0.2">
      <c r="A887" s="28">
        <f>MONTH(B887)</f>
        <v>1</v>
      </c>
      <c r="I887" s="28" t="str">
        <f>IFERROR(INDEX(Categorization!$D$2:$E$111,MATCH(Table1[[#This Row],[Category]],Categorization!$D$2:$D$111,0),2),"Blank")</f>
        <v>Blank</v>
      </c>
    </row>
    <row r="888" spans="1:9" x14ac:dyDescent="0.2">
      <c r="A888" s="28">
        <f>MONTH(B888)</f>
        <v>1</v>
      </c>
      <c r="I888" s="28" t="str">
        <f>IFERROR(INDEX(Categorization!$D$2:$E$111,MATCH(Table1[[#This Row],[Category]],Categorization!$D$2:$D$111,0),2),"Blank")</f>
        <v>Blank</v>
      </c>
    </row>
    <row r="889" spans="1:9" x14ac:dyDescent="0.2">
      <c r="A889" s="28">
        <f>MONTH(B889)</f>
        <v>1</v>
      </c>
      <c r="I889" s="28" t="str">
        <f>IFERROR(INDEX(Categorization!$D$2:$E$111,MATCH(Table1[[#This Row],[Category]],Categorization!$D$2:$D$111,0),2),"Blank")</f>
        <v>Blank</v>
      </c>
    </row>
    <row r="890" spans="1:9" x14ac:dyDescent="0.2">
      <c r="A890" s="28">
        <f>MONTH(B890)</f>
        <v>1</v>
      </c>
      <c r="I890" s="28" t="str">
        <f>IFERROR(INDEX(Categorization!$D$2:$E$111,MATCH(Table1[[#This Row],[Category]],Categorization!$D$2:$D$111,0),2),"Blank")</f>
        <v>Blank</v>
      </c>
    </row>
    <row r="891" spans="1:9" x14ac:dyDescent="0.2">
      <c r="A891" s="28">
        <f>MONTH(B891)</f>
        <v>1</v>
      </c>
      <c r="I891" s="28" t="str">
        <f>IFERROR(INDEX(Categorization!$D$2:$E$111,MATCH(Table1[[#This Row],[Category]],Categorization!$D$2:$D$111,0),2),"Blank")</f>
        <v>Blank</v>
      </c>
    </row>
    <row r="892" spans="1:9" x14ac:dyDescent="0.2">
      <c r="A892" s="28">
        <f>MONTH(B892)</f>
        <v>1</v>
      </c>
      <c r="I892" s="28" t="str">
        <f>IFERROR(INDEX(Categorization!$D$2:$E$111,MATCH(Table1[[#This Row],[Category]],Categorization!$D$2:$D$111,0),2),"Blank")</f>
        <v>Blank</v>
      </c>
    </row>
    <row r="893" spans="1:9" x14ac:dyDescent="0.2">
      <c r="A893" s="28">
        <f>MONTH(B893)</f>
        <v>1</v>
      </c>
      <c r="I893" s="28" t="str">
        <f>IFERROR(INDEX(Categorization!$D$2:$E$111,MATCH(Table1[[#This Row],[Category]],Categorization!$D$2:$D$111,0),2),"Blank")</f>
        <v>Blank</v>
      </c>
    </row>
    <row r="894" spans="1:9" x14ac:dyDescent="0.2">
      <c r="A894" s="28">
        <f>MONTH(B894)</f>
        <v>1</v>
      </c>
      <c r="I894" s="28" t="str">
        <f>IFERROR(INDEX(Categorization!$D$2:$E$111,MATCH(Table1[[#This Row],[Category]],Categorization!$D$2:$D$111,0),2),"Blank")</f>
        <v>Blank</v>
      </c>
    </row>
    <row r="895" spans="1:9" x14ac:dyDescent="0.2">
      <c r="A895" s="28">
        <f>MONTH(B895)</f>
        <v>1</v>
      </c>
      <c r="I895" s="28" t="str">
        <f>IFERROR(INDEX(Categorization!$D$2:$E$111,MATCH(Table1[[#This Row],[Category]],Categorization!$D$2:$D$111,0),2),"Blank")</f>
        <v>Blank</v>
      </c>
    </row>
    <row r="896" spans="1:9" x14ac:dyDescent="0.2">
      <c r="A896" s="28">
        <f>MONTH(B896)</f>
        <v>1</v>
      </c>
      <c r="I896" s="28" t="str">
        <f>IFERROR(INDEX(Categorization!$D$2:$E$111,MATCH(Table1[[#This Row],[Category]],Categorization!$D$2:$D$111,0),2),"Blank")</f>
        <v>Blank</v>
      </c>
    </row>
    <row r="897" spans="1:9" x14ac:dyDescent="0.2">
      <c r="A897" s="28">
        <f>MONTH(B897)</f>
        <v>1</v>
      </c>
      <c r="I897" s="28" t="str">
        <f>IFERROR(INDEX(Categorization!$D$2:$E$111,MATCH(Table1[[#This Row],[Category]],Categorization!$D$2:$D$111,0),2),"Blank")</f>
        <v>Blank</v>
      </c>
    </row>
    <row r="898" spans="1:9" x14ac:dyDescent="0.2">
      <c r="A898" s="28">
        <f>MONTH(B898)</f>
        <v>1</v>
      </c>
      <c r="I898" s="28" t="str">
        <f>IFERROR(INDEX(Categorization!$D$2:$E$111,MATCH(Table1[[#This Row],[Category]],Categorization!$D$2:$D$111,0),2),"Blank")</f>
        <v>Blank</v>
      </c>
    </row>
    <row r="899" spans="1:9" x14ac:dyDescent="0.2">
      <c r="A899" s="28">
        <f>MONTH(B899)</f>
        <v>1</v>
      </c>
      <c r="I899" s="28" t="str">
        <f>IFERROR(INDEX(Categorization!$D$2:$E$111,MATCH(Table1[[#This Row],[Category]],Categorization!$D$2:$D$111,0),2),"Blank")</f>
        <v>Blank</v>
      </c>
    </row>
    <row r="900" spans="1:9" x14ac:dyDescent="0.2">
      <c r="A900" s="28">
        <f>MONTH(B900)</f>
        <v>1</v>
      </c>
      <c r="I900" s="28" t="str">
        <f>IFERROR(INDEX(Categorization!$D$2:$E$111,MATCH(Table1[[#This Row],[Category]],Categorization!$D$2:$D$111,0),2),"Blank")</f>
        <v>Blank</v>
      </c>
    </row>
    <row r="901" spans="1:9" x14ac:dyDescent="0.2">
      <c r="A901" s="28">
        <f>MONTH(B901)</f>
        <v>1</v>
      </c>
      <c r="I901" s="28" t="str">
        <f>IFERROR(INDEX(Categorization!$D$2:$E$111,MATCH(Table1[[#This Row],[Category]],Categorization!$D$2:$D$111,0),2),"Blank")</f>
        <v>Blank</v>
      </c>
    </row>
    <row r="902" spans="1:9" x14ac:dyDescent="0.2">
      <c r="A902" s="28">
        <f>MONTH(B902)</f>
        <v>1</v>
      </c>
      <c r="I902" s="28" t="str">
        <f>IFERROR(INDEX(Categorization!$D$2:$E$111,MATCH(Table1[[#This Row],[Category]],Categorization!$D$2:$D$111,0),2),"Blank")</f>
        <v>Blank</v>
      </c>
    </row>
    <row r="903" spans="1:9" x14ac:dyDescent="0.2">
      <c r="A903" s="28">
        <f>MONTH(B903)</f>
        <v>1</v>
      </c>
      <c r="I903" s="28" t="str">
        <f>IFERROR(INDEX(Categorization!$D$2:$E$111,MATCH(Table1[[#This Row],[Category]],Categorization!$D$2:$D$111,0),2),"Blank")</f>
        <v>Blank</v>
      </c>
    </row>
    <row r="904" spans="1:9" x14ac:dyDescent="0.2">
      <c r="A904" s="28">
        <f>MONTH(B904)</f>
        <v>1</v>
      </c>
      <c r="I904" s="28" t="str">
        <f>IFERROR(INDEX(Categorization!$D$2:$E$111,MATCH(Table1[[#This Row],[Category]],Categorization!$D$2:$D$111,0),2),"Blank")</f>
        <v>Blank</v>
      </c>
    </row>
    <row r="905" spans="1:9" x14ac:dyDescent="0.2">
      <c r="A905" s="28">
        <f>MONTH(B905)</f>
        <v>1</v>
      </c>
      <c r="I905" s="28" t="str">
        <f>IFERROR(INDEX(Categorization!$D$2:$E$111,MATCH(Table1[[#This Row],[Category]],Categorization!$D$2:$D$111,0),2),"Blank")</f>
        <v>Blank</v>
      </c>
    </row>
    <row r="906" spans="1:9" x14ac:dyDescent="0.2">
      <c r="A906" s="28">
        <f>MONTH(B906)</f>
        <v>1</v>
      </c>
      <c r="I906" s="28" t="str">
        <f>IFERROR(INDEX(Categorization!$D$2:$E$111,MATCH(Table1[[#This Row],[Category]],Categorization!$D$2:$D$111,0),2),"Blank")</f>
        <v>Blank</v>
      </c>
    </row>
    <row r="907" spans="1:9" x14ac:dyDescent="0.2">
      <c r="A907" s="28">
        <f>MONTH(B907)</f>
        <v>1</v>
      </c>
      <c r="I907" s="28" t="str">
        <f>IFERROR(INDEX(Categorization!$D$2:$E$111,MATCH(Table1[[#This Row],[Category]],Categorization!$D$2:$D$111,0),2),"Blank")</f>
        <v>Blank</v>
      </c>
    </row>
    <row r="908" spans="1:9" x14ac:dyDescent="0.2">
      <c r="A908" s="28">
        <f>MONTH(B908)</f>
        <v>1</v>
      </c>
      <c r="I908" s="28" t="str">
        <f>IFERROR(INDEX(Categorization!$D$2:$E$111,MATCH(Table1[[#This Row],[Category]],Categorization!$D$2:$D$111,0),2),"Blank")</f>
        <v>Blank</v>
      </c>
    </row>
    <row r="909" spans="1:9" x14ac:dyDescent="0.2">
      <c r="A909" s="28">
        <f>MONTH(B909)</f>
        <v>1</v>
      </c>
      <c r="I909" s="28" t="str">
        <f>IFERROR(INDEX(Categorization!$D$2:$E$111,MATCH(Table1[[#This Row],[Category]],Categorization!$D$2:$D$111,0),2),"Blank")</f>
        <v>Blank</v>
      </c>
    </row>
    <row r="910" spans="1:9" x14ac:dyDescent="0.2">
      <c r="A910" s="28">
        <f>MONTH(B910)</f>
        <v>1</v>
      </c>
      <c r="I910" s="28" t="str">
        <f>IFERROR(INDEX(Categorization!$D$2:$E$111,MATCH(Table1[[#This Row],[Category]],Categorization!$D$2:$D$111,0),2),"Blank")</f>
        <v>Blank</v>
      </c>
    </row>
    <row r="911" spans="1:9" x14ac:dyDescent="0.2">
      <c r="A911" s="28">
        <f>MONTH(B911)</f>
        <v>1</v>
      </c>
      <c r="I911" s="28" t="str">
        <f>IFERROR(INDEX(Categorization!$D$2:$E$111,MATCH(Table1[[#This Row],[Category]],Categorization!$D$2:$D$111,0),2),"Blank")</f>
        <v>Blank</v>
      </c>
    </row>
    <row r="912" spans="1:9" x14ac:dyDescent="0.2">
      <c r="A912" s="28">
        <f>MONTH(B912)</f>
        <v>1</v>
      </c>
      <c r="I912" s="28" t="str">
        <f>IFERROR(INDEX(Categorization!$D$2:$E$111,MATCH(Table1[[#This Row],[Category]],Categorization!$D$2:$D$111,0),2),"Blank")</f>
        <v>Blank</v>
      </c>
    </row>
    <row r="913" spans="1:9" x14ac:dyDescent="0.2">
      <c r="A913" s="28">
        <f>MONTH(B913)</f>
        <v>1</v>
      </c>
      <c r="I913" s="28" t="str">
        <f>IFERROR(INDEX(Categorization!$D$2:$E$111,MATCH(Table1[[#This Row],[Category]],Categorization!$D$2:$D$111,0),2),"Blank")</f>
        <v>Blank</v>
      </c>
    </row>
    <row r="914" spans="1:9" x14ac:dyDescent="0.2">
      <c r="A914" s="28">
        <f>MONTH(B914)</f>
        <v>1</v>
      </c>
      <c r="I914" s="28" t="str">
        <f>IFERROR(INDEX(Categorization!$D$2:$E$111,MATCH(Table1[[#This Row],[Category]],Categorization!$D$2:$D$111,0),2),"Blank")</f>
        <v>Blank</v>
      </c>
    </row>
    <row r="915" spans="1:9" x14ac:dyDescent="0.2">
      <c r="A915" s="28">
        <f>MONTH(B915)</f>
        <v>1</v>
      </c>
      <c r="I915" s="28" t="str">
        <f>IFERROR(INDEX(Categorization!$D$2:$E$111,MATCH(Table1[[#This Row],[Category]],Categorization!$D$2:$D$111,0),2),"Blank")</f>
        <v>Blank</v>
      </c>
    </row>
    <row r="916" spans="1:9" x14ac:dyDescent="0.2">
      <c r="A916" s="28">
        <f>MONTH(B916)</f>
        <v>1</v>
      </c>
      <c r="I916" s="28" t="str">
        <f>IFERROR(INDEX(Categorization!$D$2:$E$111,MATCH(Table1[[#This Row],[Category]],Categorization!$D$2:$D$111,0),2),"Blank")</f>
        <v>Blank</v>
      </c>
    </row>
    <row r="917" spans="1:9" x14ac:dyDescent="0.2">
      <c r="A917" s="28">
        <f>MONTH(B917)</f>
        <v>1</v>
      </c>
      <c r="I917" s="28" t="str">
        <f>IFERROR(INDEX(Categorization!$D$2:$E$111,MATCH(Table1[[#This Row],[Category]],Categorization!$D$2:$D$111,0),2),"Blank")</f>
        <v>Blank</v>
      </c>
    </row>
    <row r="918" spans="1:9" x14ac:dyDescent="0.2">
      <c r="A918" s="28">
        <f>MONTH(B918)</f>
        <v>1</v>
      </c>
      <c r="I918" s="28" t="str">
        <f>IFERROR(INDEX(Categorization!$D$2:$E$111,MATCH(Table1[[#This Row],[Category]],Categorization!$D$2:$D$111,0),2),"Blank")</f>
        <v>Blank</v>
      </c>
    </row>
    <row r="919" spans="1:9" x14ac:dyDescent="0.2">
      <c r="A919" s="28">
        <f>MONTH(B919)</f>
        <v>1</v>
      </c>
      <c r="I919" s="28" t="str">
        <f>IFERROR(INDEX(Categorization!$D$2:$E$111,MATCH(Table1[[#This Row],[Category]],Categorization!$D$2:$D$111,0),2),"Blank")</f>
        <v>Blank</v>
      </c>
    </row>
    <row r="920" spans="1:9" x14ac:dyDescent="0.2">
      <c r="A920" s="28">
        <f>MONTH(B920)</f>
        <v>1</v>
      </c>
      <c r="I920" s="28" t="str">
        <f>IFERROR(INDEX(Categorization!$D$2:$E$111,MATCH(Table1[[#This Row],[Category]],Categorization!$D$2:$D$111,0),2),"Blank")</f>
        <v>Blank</v>
      </c>
    </row>
    <row r="921" spans="1:9" x14ac:dyDescent="0.2">
      <c r="A921" s="28">
        <f>MONTH(B921)</f>
        <v>1</v>
      </c>
      <c r="I921" s="28" t="str">
        <f>IFERROR(INDEX(Categorization!$D$2:$E$111,MATCH(Table1[[#This Row],[Category]],Categorization!$D$2:$D$111,0),2),"Blank")</f>
        <v>Blank</v>
      </c>
    </row>
    <row r="922" spans="1:9" x14ac:dyDescent="0.2">
      <c r="A922" s="28">
        <f>MONTH(B922)</f>
        <v>1</v>
      </c>
      <c r="I922" s="28" t="str">
        <f>IFERROR(INDEX(Categorization!$D$2:$E$111,MATCH(Table1[[#This Row],[Category]],Categorization!$D$2:$D$111,0),2),"Blank")</f>
        <v>Blank</v>
      </c>
    </row>
    <row r="923" spans="1:9" x14ac:dyDescent="0.2">
      <c r="A923" s="28">
        <f>MONTH(B923)</f>
        <v>1</v>
      </c>
      <c r="I923" s="28" t="str">
        <f>IFERROR(INDEX(Categorization!$D$2:$E$111,MATCH(Table1[[#This Row],[Category]],Categorization!$D$2:$D$111,0),2),"Blank")</f>
        <v>Blank</v>
      </c>
    </row>
    <row r="924" spans="1:9" x14ac:dyDescent="0.2">
      <c r="A924" s="28">
        <f>MONTH(B924)</f>
        <v>1</v>
      </c>
      <c r="I924" s="28" t="str">
        <f>IFERROR(INDEX(Categorization!$D$2:$E$111,MATCH(Table1[[#This Row],[Category]],Categorization!$D$2:$D$111,0),2),"Blank")</f>
        <v>Blank</v>
      </c>
    </row>
    <row r="925" spans="1:9" x14ac:dyDescent="0.2">
      <c r="A925" s="28">
        <f>MONTH(B925)</f>
        <v>1</v>
      </c>
      <c r="I925" s="28" t="str">
        <f>IFERROR(INDEX(Categorization!$D$2:$E$111,MATCH(Table1[[#This Row],[Category]],Categorization!$D$2:$D$111,0),2),"Blank")</f>
        <v>Blank</v>
      </c>
    </row>
    <row r="926" spans="1:9" x14ac:dyDescent="0.2">
      <c r="A926" s="28">
        <f>MONTH(B926)</f>
        <v>1</v>
      </c>
      <c r="I926" s="28" t="str">
        <f>IFERROR(INDEX(Categorization!$D$2:$E$111,MATCH(Table1[[#This Row],[Category]],Categorization!$D$2:$D$111,0),2),"Blank")</f>
        <v>Blank</v>
      </c>
    </row>
    <row r="927" spans="1:9" x14ac:dyDescent="0.2">
      <c r="A927" s="28">
        <f>MONTH(B927)</f>
        <v>1</v>
      </c>
      <c r="I927" s="28" t="str">
        <f>IFERROR(INDEX(Categorization!$D$2:$E$111,MATCH(Table1[[#This Row],[Category]],Categorization!$D$2:$D$111,0),2),"Blank")</f>
        <v>Blank</v>
      </c>
    </row>
    <row r="928" spans="1:9" x14ac:dyDescent="0.2">
      <c r="A928" s="28">
        <f>MONTH(B928)</f>
        <v>1</v>
      </c>
      <c r="I928" s="28" t="str">
        <f>IFERROR(INDEX(Categorization!$D$2:$E$111,MATCH(Table1[[#This Row],[Category]],Categorization!$D$2:$D$111,0),2),"Blank")</f>
        <v>Blank</v>
      </c>
    </row>
    <row r="929" spans="1:9" x14ac:dyDescent="0.2">
      <c r="A929" s="28">
        <f>MONTH(B929)</f>
        <v>1</v>
      </c>
      <c r="I929" s="28" t="str">
        <f>IFERROR(INDEX(Categorization!$D$2:$E$111,MATCH(Table1[[#This Row],[Category]],Categorization!$D$2:$D$111,0),2),"Blank")</f>
        <v>Blank</v>
      </c>
    </row>
    <row r="930" spans="1:9" x14ac:dyDescent="0.2">
      <c r="A930" s="28">
        <f>MONTH(B930)</f>
        <v>1</v>
      </c>
      <c r="I930" s="28" t="str">
        <f>IFERROR(INDEX(Categorization!$D$2:$E$111,MATCH(Table1[[#This Row],[Category]],Categorization!$D$2:$D$111,0),2),"Blank")</f>
        <v>Blank</v>
      </c>
    </row>
    <row r="931" spans="1:9" x14ac:dyDescent="0.2">
      <c r="A931" s="28">
        <f>MONTH(B931)</f>
        <v>1</v>
      </c>
      <c r="I931" s="28" t="str">
        <f>IFERROR(INDEX(Categorization!$D$2:$E$111,MATCH(Table1[[#This Row],[Category]],Categorization!$D$2:$D$111,0),2),"Blank")</f>
        <v>Blank</v>
      </c>
    </row>
    <row r="932" spans="1:9" x14ac:dyDescent="0.2">
      <c r="A932" s="28">
        <f>MONTH(B932)</f>
        <v>1</v>
      </c>
      <c r="I932" s="28" t="str">
        <f>IFERROR(INDEX(Categorization!$D$2:$E$111,MATCH(Table1[[#This Row],[Category]],Categorization!$D$2:$D$111,0),2),"Blank")</f>
        <v>Blank</v>
      </c>
    </row>
    <row r="933" spans="1:9" x14ac:dyDescent="0.2">
      <c r="A933" s="28">
        <f>MONTH(B933)</f>
        <v>1</v>
      </c>
      <c r="I933" s="28" t="str">
        <f>IFERROR(INDEX(Categorization!$D$2:$E$111,MATCH(Table1[[#This Row],[Category]],Categorization!$D$2:$D$111,0),2),"Blank")</f>
        <v>Blank</v>
      </c>
    </row>
    <row r="934" spans="1:9" x14ac:dyDescent="0.2">
      <c r="A934" s="28">
        <f>MONTH(B934)</f>
        <v>1</v>
      </c>
      <c r="I934" s="28" t="str">
        <f>IFERROR(INDEX(Categorization!$D$2:$E$111,MATCH(Table1[[#This Row],[Category]],Categorization!$D$2:$D$111,0),2),"Blank")</f>
        <v>Blank</v>
      </c>
    </row>
    <row r="935" spans="1:9" x14ac:dyDescent="0.2">
      <c r="A935" s="28">
        <f>MONTH(B935)</f>
        <v>1</v>
      </c>
      <c r="I935" s="28" t="str">
        <f>IFERROR(INDEX(Categorization!$D$2:$E$111,MATCH(Table1[[#This Row],[Category]],Categorization!$D$2:$D$111,0),2),"Blank")</f>
        <v>Blank</v>
      </c>
    </row>
    <row r="936" spans="1:9" x14ac:dyDescent="0.2">
      <c r="A936" s="28">
        <f>MONTH(B936)</f>
        <v>1</v>
      </c>
      <c r="I936" s="28" t="str">
        <f>IFERROR(INDEX(Categorization!$D$2:$E$111,MATCH(Table1[[#This Row],[Category]],Categorization!$D$2:$D$111,0),2),"Blank")</f>
        <v>Blank</v>
      </c>
    </row>
    <row r="937" spans="1:9" x14ac:dyDescent="0.2">
      <c r="A937" s="28">
        <f>MONTH(B937)</f>
        <v>1</v>
      </c>
      <c r="I937" s="28" t="str">
        <f>IFERROR(INDEX(Categorization!$D$2:$E$111,MATCH(Table1[[#This Row],[Category]],Categorization!$D$2:$D$111,0),2),"Blank")</f>
        <v>Blank</v>
      </c>
    </row>
    <row r="938" spans="1:9" x14ac:dyDescent="0.2">
      <c r="A938" s="28">
        <f>MONTH(B938)</f>
        <v>1</v>
      </c>
      <c r="I938" s="28" t="str">
        <f>IFERROR(INDEX(Categorization!$D$2:$E$111,MATCH(Table1[[#This Row],[Category]],Categorization!$D$2:$D$111,0),2),"Blank")</f>
        <v>Blank</v>
      </c>
    </row>
    <row r="939" spans="1:9" x14ac:dyDescent="0.2">
      <c r="A939" s="28">
        <f>MONTH(B939)</f>
        <v>1</v>
      </c>
      <c r="I939" s="28" t="str">
        <f>IFERROR(INDEX(Categorization!$D$2:$E$111,MATCH(Table1[[#This Row],[Category]],Categorization!$D$2:$D$111,0),2),"Blank")</f>
        <v>Blank</v>
      </c>
    </row>
    <row r="940" spans="1:9" x14ac:dyDescent="0.2">
      <c r="A940" s="28">
        <f>MONTH(B940)</f>
        <v>1</v>
      </c>
      <c r="I940" s="28" t="str">
        <f>IFERROR(INDEX(Categorization!$D$2:$E$111,MATCH(Table1[[#This Row],[Category]],Categorization!$D$2:$D$111,0),2),"Blank")</f>
        <v>Blank</v>
      </c>
    </row>
    <row r="941" spans="1:9" x14ac:dyDescent="0.2">
      <c r="A941" s="28">
        <f>MONTH(B941)</f>
        <v>1</v>
      </c>
      <c r="I941" s="28" t="str">
        <f>IFERROR(INDEX(Categorization!$D$2:$E$111,MATCH(Table1[[#This Row],[Category]],Categorization!$D$2:$D$111,0),2),"Blank")</f>
        <v>Blank</v>
      </c>
    </row>
    <row r="942" spans="1:9" x14ac:dyDescent="0.2">
      <c r="A942" s="28">
        <f>MONTH(B942)</f>
        <v>1</v>
      </c>
      <c r="I942" s="28" t="str">
        <f>IFERROR(INDEX(Categorization!$D$2:$E$111,MATCH(Table1[[#This Row],[Category]],Categorization!$D$2:$D$111,0),2),"Blank")</f>
        <v>Blank</v>
      </c>
    </row>
    <row r="943" spans="1:9" x14ac:dyDescent="0.2">
      <c r="A943" s="28">
        <f>MONTH(B943)</f>
        <v>1</v>
      </c>
      <c r="I943" s="28" t="str">
        <f>IFERROR(INDEX(Categorization!$D$2:$E$111,MATCH(Table1[[#This Row],[Category]],Categorization!$D$2:$D$111,0),2),"Blank")</f>
        <v>Blank</v>
      </c>
    </row>
    <row r="944" spans="1:9" x14ac:dyDescent="0.2">
      <c r="A944" s="28">
        <f>MONTH(B944)</f>
        <v>1</v>
      </c>
      <c r="I944" s="28" t="str">
        <f>IFERROR(INDEX(Categorization!$D$2:$E$111,MATCH(Table1[[#This Row],[Category]],Categorization!$D$2:$D$111,0),2),"Blank")</f>
        <v>Blank</v>
      </c>
    </row>
    <row r="945" spans="1:9" x14ac:dyDescent="0.2">
      <c r="A945" s="28">
        <f>MONTH(B945)</f>
        <v>1</v>
      </c>
      <c r="I945" s="28" t="str">
        <f>IFERROR(INDEX(Categorization!$D$2:$E$111,MATCH(Table1[[#This Row],[Category]],Categorization!$D$2:$D$111,0),2),"Blank")</f>
        <v>Blank</v>
      </c>
    </row>
    <row r="946" spans="1:9" x14ac:dyDescent="0.2">
      <c r="A946" s="28">
        <f>MONTH(B946)</f>
        <v>1</v>
      </c>
      <c r="I946" s="28" t="str">
        <f>IFERROR(INDEX(Categorization!$D$2:$E$111,MATCH(Table1[[#This Row],[Category]],Categorization!$D$2:$D$111,0),2),"Blank")</f>
        <v>Blank</v>
      </c>
    </row>
    <row r="947" spans="1:9" x14ac:dyDescent="0.2">
      <c r="A947" s="28">
        <f>MONTH(B947)</f>
        <v>1</v>
      </c>
      <c r="I947" s="28" t="str">
        <f>IFERROR(INDEX(Categorization!$D$2:$E$111,MATCH(Table1[[#This Row],[Category]],Categorization!$D$2:$D$111,0),2),"Blank")</f>
        <v>Blank</v>
      </c>
    </row>
    <row r="948" spans="1:9" x14ac:dyDescent="0.2">
      <c r="A948" s="28">
        <f>MONTH(B948)</f>
        <v>1</v>
      </c>
      <c r="I948" s="28" t="str">
        <f>IFERROR(INDEX(Categorization!$D$2:$E$111,MATCH(Table1[[#This Row],[Category]],Categorization!$D$2:$D$111,0),2),"Blank")</f>
        <v>Blank</v>
      </c>
    </row>
    <row r="949" spans="1:9" x14ac:dyDescent="0.2">
      <c r="A949" s="28">
        <f>MONTH(B949)</f>
        <v>1</v>
      </c>
      <c r="I949" s="28" t="str">
        <f>IFERROR(INDEX(Categorization!$D$2:$E$111,MATCH(Table1[[#This Row],[Category]],Categorization!$D$2:$D$111,0),2),"Blank")</f>
        <v>Blank</v>
      </c>
    </row>
    <row r="950" spans="1:9" x14ac:dyDescent="0.2">
      <c r="A950" s="28">
        <f>MONTH(B950)</f>
        <v>1</v>
      </c>
      <c r="I950" s="28" t="str">
        <f>IFERROR(INDEX(Categorization!$D$2:$E$111,MATCH(Table1[[#This Row],[Category]],Categorization!$D$2:$D$111,0),2),"Blank")</f>
        <v>Blank</v>
      </c>
    </row>
    <row r="951" spans="1:9" x14ac:dyDescent="0.2">
      <c r="A951" s="28">
        <f>MONTH(B951)</f>
        <v>1</v>
      </c>
      <c r="I951" s="28" t="str">
        <f>IFERROR(INDEX(Categorization!$D$2:$E$111,MATCH(Table1[[#This Row],[Category]],Categorization!$D$2:$D$111,0),2),"Blank")</f>
        <v>Blank</v>
      </c>
    </row>
    <row r="952" spans="1:9" x14ac:dyDescent="0.2">
      <c r="A952" s="28">
        <f>MONTH(B952)</f>
        <v>1</v>
      </c>
      <c r="I952" s="28" t="str">
        <f>IFERROR(INDEX(Categorization!$D$2:$E$111,MATCH(Table1[[#This Row],[Category]],Categorization!$D$2:$D$111,0),2),"Blank")</f>
        <v>Blank</v>
      </c>
    </row>
    <row r="953" spans="1:9" x14ac:dyDescent="0.2">
      <c r="A953" s="28">
        <f>MONTH(B953)</f>
        <v>1</v>
      </c>
      <c r="I953" s="28" t="str">
        <f>IFERROR(INDEX(Categorization!$D$2:$E$111,MATCH(Table1[[#This Row],[Category]],Categorization!$D$2:$D$111,0),2),"Blank")</f>
        <v>Blank</v>
      </c>
    </row>
    <row r="954" spans="1:9" x14ac:dyDescent="0.2">
      <c r="A954" s="28">
        <f>MONTH(B954)</f>
        <v>1</v>
      </c>
      <c r="I954" s="28" t="str">
        <f>IFERROR(INDEX(Categorization!$D$2:$E$111,MATCH(Table1[[#This Row],[Category]],Categorization!$D$2:$D$111,0),2),"Blank")</f>
        <v>Blank</v>
      </c>
    </row>
    <row r="955" spans="1:9" x14ac:dyDescent="0.2">
      <c r="A955" s="28">
        <f>MONTH(B955)</f>
        <v>1</v>
      </c>
      <c r="I955" s="28" t="str">
        <f>IFERROR(INDEX(Categorization!$D$2:$E$111,MATCH(Table1[[#This Row],[Category]],Categorization!$D$2:$D$111,0),2),"Blank")</f>
        <v>Blank</v>
      </c>
    </row>
    <row r="956" spans="1:9" x14ac:dyDescent="0.2">
      <c r="A956" s="28">
        <f>MONTH(B956)</f>
        <v>1</v>
      </c>
      <c r="I956" s="28" t="str">
        <f>IFERROR(INDEX(Categorization!$D$2:$E$111,MATCH(Table1[[#This Row],[Category]],Categorization!$D$2:$D$111,0),2),"Blank")</f>
        <v>Blank</v>
      </c>
    </row>
    <row r="957" spans="1:9" x14ac:dyDescent="0.2">
      <c r="A957" s="28">
        <f>MONTH(B957)</f>
        <v>1</v>
      </c>
      <c r="I957" s="28" t="str">
        <f>IFERROR(INDEX(Categorization!$D$2:$E$111,MATCH(Table1[[#This Row],[Category]],Categorization!$D$2:$D$111,0),2),"Blank")</f>
        <v>Blank</v>
      </c>
    </row>
    <row r="958" spans="1:9" x14ac:dyDescent="0.2">
      <c r="A958" s="28">
        <f>MONTH(B958)</f>
        <v>1</v>
      </c>
      <c r="I958" s="28" t="str">
        <f>IFERROR(INDEX(Categorization!$D$2:$E$111,MATCH(Table1[[#This Row],[Category]],Categorization!$D$2:$D$111,0),2),"Blank")</f>
        <v>Blank</v>
      </c>
    </row>
    <row r="959" spans="1:9" x14ac:dyDescent="0.2">
      <c r="A959" s="28">
        <f>MONTH(B959)</f>
        <v>1</v>
      </c>
      <c r="I959" s="28" t="str">
        <f>IFERROR(INDEX(Categorization!$D$2:$E$111,MATCH(Table1[[#This Row],[Category]],Categorization!$D$2:$D$111,0),2),"Blank")</f>
        <v>Blank</v>
      </c>
    </row>
    <row r="960" spans="1:9" x14ac:dyDescent="0.2">
      <c r="A960" s="28">
        <f>MONTH(B960)</f>
        <v>1</v>
      </c>
      <c r="I960" s="28" t="str">
        <f>IFERROR(INDEX(Categorization!$D$2:$E$111,MATCH(Table1[[#This Row],[Category]],Categorization!$D$2:$D$111,0),2),"Blank")</f>
        <v>Blank</v>
      </c>
    </row>
    <row r="961" spans="1:9" x14ac:dyDescent="0.2">
      <c r="A961" s="28">
        <f>MONTH(B961)</f>
        <v>1</v>
      </c>
      <c r="I961" s="28" t="str">
        <f>IFERROR(INDEX(Categorization!$D$2:$E$111,MATCH(Table1[[#This Row],[Category]],Categorization!$D$2:$D$111,0),2),"Blank")</f>
        <v>Blank</v>
      </c>
    </row>
    <row r="962" spans="1:9" x14ac:dyDescent="0.2">
      <c r="A962" s="28">
        <f>MONTH(B962)</f>
        <v>1</v>
      </c>
      <c r="I962" s="28" t="str">
        <f>IFERROR(INDEX(Categorization!$D$2:$E$111,MATCH(Table1[[#This Row],[Category]],Categorization!$D$2:$D$111,0),2),"Blank")</f>
        <v>Blank</v>
      </c>
    </row>
    <row r="963" spans="1:9" x14ac:dyDescent="0.2">
      <c r="A963" s="28">
        <f>MONTH(B963)</f>
        <v>1</v>
      </c>
      <c r="I963" s="28" t="str">
        <f>IFERROR(INDEX(Categorization!$D$2:$E$111,MATCH(Table1[[#This Row],[Category]],Categorization!$D$2:$D$111,0),2),"Blank")</f>
        <v>Blank</v>
      </c>
    </row>
    <row r="964" spans="1:9" x14ac:dyDescent="0.2">
      <c r="A964" s="28">
        <f>MONTH(B964)</f>
        <v>1</v>
      </c>
      <c r="I964" s="28" t="str">
        <f>IFERROR(INDEX(Categorization!$D$2:$E$111,MATCH(Table1[[#This Row],[Category]],Categorization!$D$2:$D$111,0),2),"Blank")</f>
        <v>Blank</v>
      </c>
    </row>
    <row r="965" spans="1:9" x14ac:dyDescent="0.2">
      <c r="A965" s="28">
        <f>MONTH(B965)</f>
        <v>1</v>
      </c>
      <c r="I965" s="28" t="str">
        <f>IFERROR(INDEX(Categorization!$D$2:$E$111,MATCH(Table1[[#This Row],[Category]],Categorization!$D$2:$D$111,0),2),"Blank")</f>
        <v>Blank</v>
      </c>
    </row>
    <row r="966" spans="1:9" x14ac:dyDescent="0.2">
      <c r="A966" s="28">
        <f>MONTH(B966)</f>
        <v>1</v>
      </c>
      <c r="I966" s="28" t="str">
        <f>IFERROR(INDEX(Categorization!$D$2:$E$111,MATCH(Table1[[#This Row],[Category]],Categorization!$D$2:$D$111,0),2),"Blank")</f>
        <v>Blank</v>
      </c>
    </row>
    <row r="967" spans="1:9" x14ac:dyDescent="0.2">
      <c r="A967" s="28">
        <f>MONTH(B967)</f>
        <v>1</v>
      </c>
      <c r="I967" s="28" t="str">
        <f>IFERROR(INDEX(Categorization!$D$2:$E$111,MATCH(Table1[[#This Row],[Category]],Categorization!$D$2:$D$111,0),2),"Blank")</f>
        <v>Blank</v>
      </c>
    </row>
    <row r="968" spans="1:9" x14ac:dyDescent="0.2">
      <c r="A968" s="28">
        <f>MONTH(B968)</f>
        <v>1</v>
      </c>
      <c r="I968" s="28" t="str">
        <f>IFERROR(INDEX(Categorization!$D$2:$E$111,MATCH(Table1[[#This Row],[Category]],Categorization!$D$2:$D$111,0),2),"Blank")</f>
        <v>Blank</v>
      </c>
    </row>
    <row r="969" spans="1:9" x14ac:dyDescent="0.2">
      <c r="A969" s="28">
        <f>MONTH(B969)</f>
        <v>1</v>
      </c>
      <c r="I969" s="28" t="str">
        <f>IFERROR(INDEX(Categorization!$D$2:$E$111,MATCH(Table1[[#This Row],[Category]],Categorization!$D$2:$D$111,0),2),"Blank")</f>
        <v>Blank</v>
      </c>
    </row>
    <row r="970" spans="1:9" x14ac:dyDescent="0.2">
      <c r="A970" s="28">
        <f>MONTH(B970)</f>
        <v>1</v>
      </c>
      <c r="I970" s="28" t="str">
        <f>IFERROR(INDEX(Categorization!$D$2:$E$111,MATCH(Table1[[#This Row],[Category]],Categorization!$D$2:$D$111,0),2),"Blank")</f>
        <v>Blank</v>
      </c>
    </row>
    <row r="971" spans="1:9" x14ac:dyDescent="0.2">
      <c r="A971" s="28">
        <f>MONTH(B971)</f>
        <v>1</v>
      </c>
      <c r="I971" s="28" t="str">
        <f>IFERROR(INDEX(Categorization!$D$2:$E$111,MATCH(Table1[[#This Row],[Category]],Categorization!$D$2:$D$111,0),2),"Blank")</f>
        <v>Blank</v>
      </c>
    </row>
    <row r="972" spans="1:9" x14ac:dyDescent="0.2">
      <c r="A972" s="28">
        <f>MONTH(B972)</f>
        <v>1</v>
      </c>
      <c r="I972" s="28" t="str">
        <f>IFERROR(INDEX(Categorization!$D$2:$E$111,MATCH(Table1[[#This Row],[Category]],Categorization!$D$2:$D$111,0),2),"Blank")</f>
        <v>Blank</v>
      </c>
    </row>
    <row r="973" spans="1:9" x14ac:dyDescent="0.2">
      <c r="A973" s="28">
        <f>MONTH(B973)</f>
        <v>1</v>
      </c>
      <c r="I973" s="28" t="str">
        <f>IFERROR(INDEX(Categorization!$D$2:$E$111,MATCH(Table1[[#This Row],[Category]],Categorization!$D$2:$D$111,0),2),"Blank")</f>
        <v>Blank</v>
      </c>
    </row>
    <row r="974" spans="1:9" x14ac:dyDescent="0.2">
      <c r="A974" s="28">
        <f>MONTH(B974)</f>
        <v>1</v>
      </c>
      <c r="I974" s="28" t="str">
        <f>IFERROR(INDEX(Categorization!$D$2:$E$111,MATCH(Table1[[#This Row],[Category]],Categorization!$D$2:$D$111,0),2),"Blank")</f>
        <v>Blank</v>
      </c>
    </row>
    <row r="975" spans="1:9" x14ac:dyDescent="0.2">
      <c r="A975" s="28">
        <f>MONTH(B975)</f>
        <v>1</v>
      </c>
      <c r="I975" s="28" t="str">
        <f>IFERROR(INDEX(Categorization!$D$2:$E$111,MATCH(Table1[[#This Row],[Category]],Categorization!$D$2:$D$111,0),2),"Blank")</f>
        <v>Blank</v>
      </c>
    </row>
    <row r="976" spans="1:9" x14ac:dyDescent="0.2">
      <c r="A976" s="28">
        <f>MONTH(B976)</f>
        <v>1</v>
      </c>
      <c r="I976" s="28" t="str">
        <f>IFERROR(INDEX(Categorization!$D$2:$E$111,MATCH(Table1[[#This Row],[Category]],Categorization!$D$2:$D$111,0),2),"Blank")</f>
        <v>Blank</v>
      </c>
    </row>
    <row r="977" spans="1:9" x14ac:dyDescent="0.2">
      <c r="A977" s="28">
        <f>MONTH(B977)</f>
        <v>1</v>
      </c>
      <c r="I977" s="28" t="str">
        <f>IFERROR(INDEX(Categorization!$D$2:$E$111,MATCH(Table1[[#This Row],[Category]],Categorization!$D$2:$D$111,0),2),"Blank")</f>
        <v>Blank</v>
      </c>
    </row>
    <row r="978" spans="1:9" x14ac:dyDescent="0.2">
      <c r="A978" s="28">
        <f>MONTH(B978)</f>
        <v>1</v>
      </c>
      <c r="I978" s="28" t="str">
        <f>IFERROR(INDEX(Categorization!$D$2:$E$111,MATCH(Table1[[#This Row],[Category]],Categorization!$D$2:$D$111,0),2),"Blank")</f>
        <v>Blank</v>
      </c>
    </row>
    <row r="979" spans="1:9" x14ac:dyDescent="0.2">
      <c r="A979" s="28">
        <f>MONTH(B979)</f>
        <v>1</v>
      </c>
      <c r="I979" s="28" t="str">
        <f>IFERROR(INDEX(Categorization!$D$2:$E$111,MATCH(Table1[[#This Row],[Category]],Categorization!$D$2:$D$111,0),2),"Blank")</f>
        <v>Blank</v>
      </c>
    </row>
    <row r="980" spans="1:9" x14ac:dyDescent="0.2">
      <c r="A980" s="28">
        <f>MONTH(B980)</f>
        <v>1</v>
      </c>
      <c r="I980" s="28" t="str">
        <f>IFERROR(INDEX(Categorization!$D$2:$E$111,MATCH(Table1[[#This Row],[Category]],Categorization!$D$2:$D$111,0),2),"Blank")</f>
        <v>Blank</v>
      </c>
    </row>
    <row r="981" spans="1:9" x14ac:dyDescent="0.2">
      <c r="A981" s="28">
        <f>MONTH(B981)</f>
        <v>1</v>
      </c>
      <c r="I981" s="28" t="str">
        <f>IFERROR(INDEX(Categorization!$D$2:$E$111,MATCH(Table1[[#This Row],[Category]],Categorization!$D$2:$D$111,0),2),"Blank")</f>
        <v>Blank</v>
      </c>
    </row>
    <row r="982" spans="1:9" x14ac:dyDescent="0.2">
      <c r="A982" s="28">
        <f>MONTH(B982)</f>
        <v>1</v>
      </c>
      <c r="I982" s="28" t="str">
        <f>IFERROR(INDEX(Categorization!$D$2:$E$111,MATCH(Table1[[#This Row],[Category]],Categorization!$D$2:$D$111,0),2),"Blank")</f>
        <v>Blank</v>
      </c>
    </row>
    <row r="983" spans="1:9" x14ac:dyDescent="0.2">
      <c r="A983" s="28">
        <f>MONTH(B983)</f>
        <v>1</v>
      </c>
      <c r="I983" s="28" t="str">
        <f>IFERROR(INDEX(Categorization!$D$2:$E$111,MATCH(Table1[[#This Row],[Category]],Categorization!$D$2:$D$111,0),2),"Blank")</f>
        <v>Blank</v>
      </c>
    </row>
    <row r="984" spans="1:9" x14ac:dyDescent="0.2">
      <c r="A984" s="28">
        <f>MONTH(B984)</f>
        <v>1</v>
      </c>
      <c r="I984" s="28" t="str">
        <f>IFERROR(INDEX(Categorization!$D$2:$E$111,MATCH(Table1[[#This Row],[Category]],Categorization!$D$2:$D$111,0),2),"Blank")</f>
        <v>Blank</v>
      </c>
    </row>
    <row r="985" spans="1:9" x14ac:dyDescent="0.2">
      <c r="A985" s="28">
        <f>MONTH(B985)</f>
        <v>1</v>
      </c>
      <c r="I985" s="28" t="str">
        <f>IFERROR(INDEX(Categorization!$D$2:$E$111,MATCH(Table1[[#This Row],[Category]],Categorization!$D$2:$D$111,0),2),"Blank")</f>
        <v>Blank</v>
      </c>
    </row>
    <row r="986" spans="1:9" x14ac:dyDescent="0.2">
      <c r="A986" s="28">
        <f>MONTH(B986)</f>
        <v>1</v>
      </c>
      <c r="I986" s="28" t="str">
        <f>IFERROR(INDEX(Categorization!$D$2:$E$111,MATCH(Table1[[#This Row],[Category]],Categorization!$D$2:$D$111,0),2),"Blank")</f>
        <v>Blank</v>
      </c>
    </row>
    <row r="987" spans="1:9" x14ac:dyDescent="0.2">
      <c r="A987" s="28">
        <f>MONTH(B987)</f>
        <v>1</v>
      </c>
      <c r="I987" s="28" t="str">
        <f>IFERROR(INDEX(Categorization!$D$2:$E$111,MATCH(Table1[[#This Row],[Category]],Categorization!$D$2:$D$111,0),2),"Blank")</f>
        <v>Blank</v>
      </c>
    </row>
    <row r="988" spans="1:9" x14ac:dyDescent="0.2">
      <c r="A988" s="28">
        <f>MONTH(B988)</f>
        <v>1</v>
      </c>
      <c r="I988" s="28" t="str">
        <f>IFERROR(INDEX(Categorization!$D$2:$E$111,MATCH(Table1[[#This Row],[Category]],Categorization!$D$2:$D$111,0),2),"Blank")</f>
        <v>Blank</v>
      </c>
    </row>
    <row r="989" spans="1:9" x14ac:dyDescent="0.2">
      <c r="A989" s="28">
        <f>MONTH(B989)</f>
        <v>1</v>
      </c>
      <c r="I989" s="28" t="str">
        <f>IFERROR(INDEX(Categorization!$D$2:$E$111,MATCH(Table1[[#This Row],[Category]],Categorization!$D$2:$D$111,0),2),"Blank")</f>
        <v>Blank</v>
      </c>
    </row>
    <row r="990" spans="1:9" x14ac:dyDescent="0.2">
      <c r="A990" s="28">
        <f>MONTH(B990)</f>
        <v>1</v>
      </c>
      <c r="I990" s="28" t="str">
        <f>IFERROR(INDEX(Categorization!$D$2:$E$111,MATCH(Table1[[#This Row],[Category]],Categorization!$D$2:$D$111,0),2),"Blank")</f>
        <v>Blank</v>
      </c>
    </row>
    <row r="991" spans="1:9" x14ac:dyDescent="0.2">
      <c r="A991" s="28">
        <f>MONTH(B991)</f>
        <v>1</v>
      </c>
      <c r="I991" s="28" t="str">
        <f>IFERROR(INDEX(Categorization!$D$2:$E$111,MATCH(Table1[[#This Row],[Category]],Categorization!$D$2:$D$111,0),2),"Blank")</f>
        <v>Blank</v>
      </c>
    </row>
    <row r="992" spans="1:9" x14ac:dyDescent="0.2">
      <c r="A992" s="28">
        <f>MONTH(B992)</f>
        <v>1</v>
      </c>
      <c r="I992" s="28" t="str">
        <f>IFERROR(INDEX(Categorization!$D$2:$E$111,MATCH(Table1[[#This Row],[Category]],Categorization!$D$2:$D$111,0),2),"Blank")</f>
        <v>Blank</v>
      </c>
    </row>
    <row r="993" spans="1:9" x14ac:dyDescent="0.2">
      <c r="A993" s="28">
        <f>MONTH(B993)</f>
        <v>1</v>
      </c>
      <c r="I993" s="28" t="str">
        <f>IFERROR(INDEX(Categorization!$D$2:$E$111,MATCH(Table1[[#This Row],[Category]],Categorization!$D$2:$D$111,0),2),"Blank")</f>
        <v>Blank</v>
      </c>
    </row>
    <row r="994" spans="1:9" x14ac:dyDescent="0.2">
      <c r="A994" s="28">
        <f>MONTH(B994)</f>
        <v>1</v>
      </c>
      <c r="I994" s="28" t="str">
        <f>IFERROR(INDEX(Categorization!$D$2:$E$111,MATCH(Table1[[#This Row],[Category]],Categorization!$D$2:$D$111,0),2),"Blank")</f>
        <v>Blank</v>
      </c>
    </row>
    <row r="995" spans="1:9" x14ac:dyDescent="0.2">
      <c r="A995" s="28">
        <f>MONTH(B995)</f>
        <v>1</v>
      </c>
      <c r="I995" s="28" t="str">
        <f>IFERROR(INDEX(Categorization!$D$2:$E$111,MATCH(Table1[[#This Row],[Category]],Categorization!$D$2:$D$111,0),2),"Blank")</f>
        <v>Blank</v>
      </c>
    </row>
    <row r="996" spans="1:9" x14ac:dyDescent="0.2">
      <c r="A996" s="28">
        <f>MONTH(B996)</f>
        <v>1</v>
      </c>
      <c r="I996" s="28" t="str">
        <f>IFERROR(INDEX(Categorization!$D$2:$E$111,MATCH(Table1[[#This Row],[Category]],Categorization!$D$2:$D$111,0),2),"Blank")</f>
        <v>Blank</v>
      </c>
    </row>
    <row r="997" spans="1:9" x14ac:dyDescent="0.2">
      <c r="A997" s="28">
        <f>MONTH(B997)</f>
        <v>1</v>
      </c>
      <c r="I997" s="28" t="str">
        <f>IFERROR(INDEX(Categorization!$D$2:$E$111,MATCH(Table1[[#This Row],[Category]],Categorization!$D$2:$D$111,0),2),"Blank")</f>
        <v>Blank</v>
      </c>
    </row>
    <row r="998" spans="1:9" x14ac:dyDescent="0.2">
      <c r="A998" s="28">
        <f>MONTH(B998)</f>
        <v>1</v>
      </c>
      <c r="I998" s="28" t="str">
        <f>IFERROR(INDEX(Categorization!$D$2:$E$111,MATCH(Table1[[#This Row],[Category]],Categorization!$D$2:$D$111,0),2),"Blank")</f>
        <v>Blank</v>
      </c>
    </row>
    <row r="999" spans="1:9" x14ac:dyDescent="0.2">
      <c r="A999" s="28">
        <f>MONTH(B999)</f>
        <v>1</v>
      </c>
      <c r="I999" s="28" t="str">
        <f>IFERROR(INDEX(Categorization!$D$2:$E$111,MATCH(Table1[[#This Row],[Category]],Categorization!$D$2:$D$111,0),2),"Blank")</f>
        <v>Blank</v>
      </c>
    </row>
    <row r="1000" spans="1:9" x14ac:dyDescent="0.2">
      <c r="A1000" s="28">
        <f>MONTH(B1000)</f>
        <v>1</v>
      </c>
      <c r="I1000" s="28" t="str">
        <f>IFERROR(INDEX(Categorization!$D$2:$E$111,MATCH(Table1[[#This Row],[Category]],Categorization!$D$2:$D$111,0),2),"Blank")</f>
        <v>Blank</v>
      </c>
    </row>
    <row r="1001" spans="1:9" x14ac:dyDescent="0.2">
      <c r="A1001" s="28">
        <f>MONTH(B1001)</f>
        <v>1</v>
      </c>
      <c r="I1001" s="28" t="str">
        <f>IFERROR(INDEX(Categorization!$D$2:$E$111,MATCH(Table1[[#This Row],[Category]],Categorization!$D$2:$D$111,0),2),"Blank")</f>
        <v>Blank</v>
      </c>
    </row>
    <row r="1002" spans="1:9" x14ac:dyDescent="0.2">
      <c r="A1002" s="28">
        <f>MONTH(B1002)</f>
        <v>1</v>
      </c>
      <c r="I1002" s="28" t="str">
        <f>IFERROR(INDEX(Categorization!$D$2:$E$111,MATCH(Table1[[#This Row],[Category]],Categorization!$D$2:$D$111,0),2),"Blank")</f>
        <v>Blank</v>
      </c>
    </row>
    <row r="1003" spans="1:9" x14ac:dyDescent="0.2">
      <c r="A1003" s="28">
        <f>MONTH(B1003)</f>
        <v>1</v>
      </c>
      <c r="I1003" s="28" t="str">
        <f>IFERROR(INDEX(Categorization!$D$2:$E$111,MATCH(Table1[[#This Row],[Category]],Categorization!$D$2:$D$111,0),2),"Blank")</f>
        <v>Blank</v>
      </c>
    </row>
    <row r="1004" spans="1:9" x14ac:dyDescent="0.2">
      <c r="A1004" s="28">
        <f>MONTH(B1004)</f>
        <v>1</v>
      </c>
      <c r="I1004" s="28" t="str">
        <f>IFERROR(INDEX(Categorization!$D$2:$E$111,MATCH(Table1[[#This Row],[Category]],Categorization!$D$2:$D$111,0),2),"Blank")</f>
        <v>Blank</v>
      </c>
    </row>
    <row r="1005" spans="1:9" x14ac:dyDescent="0.2">
      <c r="A1005" s="28">
        <f>MONTH(B1005)</f>
        <v>1</v>
      </c>
      <c r="I1005" s="28" t="str">
        <f>IFERROR(INDEX(Categorization!$D$2:$E$111,MATCH(Table1[[#This Row],[Category]],Categorization!$D$2:$D$111,0),2),"Blank")</f>
        <v>Blank</v>
      </c>
    </row>
    <row r="1006" spans="1:9" x14ac:dyDescent="0.2">
      <c r="A1006" s="28">
        <f>MONTH(B1006)</f>
        <v>1</v>
      </c>
      <c r="I1006" s="28" t="str">
        <f>IFERROR(INDEX(Categorization!$D$2:$E$111,MATCH(Table1[[#This Row],[Category]],Categorization!$D$2:$D$111,0),2),"Blank")</f>
        <v>Blank</v>
      </c>
    </row>
    <row r="1007" spans="1:9" x14ac:dyDescent="0.2">
      <c r="A1007" s="28">
        <f>MONTH(B1007)</f>
        <v>1</v>
      </c>
      <c r="I1007" s="28" t="str">
        <f>IFERROR(INDEX(Categorization!$D$2:$E$111,MATCH(Table1[[#This Row],[Category]],Categorization!$D$2:$D$111,0),2),"Blank")</f>
        <v>Blank</v>
      </c>
    </row>
    <row r="1008" spans="1:9" x14ac:dyDescent="0.2">
      <c r="A1008" s="28">
        <f>MONTH(B1008)</f>
        <v>1</v>
      </c>
      <c r="I1008" s="28" t="str">
        <f>IFERROR(INDEX(Categorization!$D$2:$E$111,MATCH(Table1[[#This Row],[Category]],Categorization!$D$2:$D$111,0),2),"Blank")</f>
        <v>Blank</v>
      </c>
    </row>
    <row r="1009" spans="1:9" x14ac:dyDescent="0.2">
      <c r="A1009" s="28">
        <f>MONTH(B1009)</f>
        <v>1</v>
      </c>
      <c r="I1009" s="28" t="str">
        <f>IFERROR(INDEX(Categorization!$D$2:$E$111,MATCH(Table1[[#This Row],[Category]],Categorization!$D$2:$D$111,0),2),"Blank")</f>
        <v>Blank</v>
      </c>
    </row>
    <row r="1010" spans="1:9" x14ac:dyDescent="0.2">
      <c r="A1010" s="28">
        <f>MONTH(B1010)</f>
        <v>1</v>
      </c>
      <c r="I1010" s="28" t="str">
        <f>IFERROR(INDEX(Categorization!$D$2:$E$111,MATCH(Table1[[#This Row],[Category]],Categorization!$D$2:$D$111,0),2),"Blank")</f>
        <v>Blank</v>
      </c>
    </row>
    <row r="1011" spans="1:9" x14ac:dyDescent="0.2">
      <c r="A1011" s="28">
        <f>MONTH(B1011)</f>
        <v>1</v>
      </c>
      <c r="I1011" s="28" t="str">
        <f>IFERROR(INDEX(Categorization!$D$2:$E$111,MATCH(Table1[[#This Row],[Category]],Categorization!$D$2:$D$111,0),2),"Blank")</f>
        <v>Blank</v>
      </c>
    </row>
    <row r="1012" spans="1:9" x14ac:dyDescent="0.2">
      <c r="A1012" s="28">
        <f>MONTH(B1012)</f>
        <v>1</v>
      </c>
      <c r="I1012" s="28" t="str">
        <f>IFERROR(INDEX(Categorization!$D$2:$E$111,MATCH(Table1[[#This Row],[Category]],Categorization!$D$2:$D$111,0),2),"Blank")</f>
        <v>Blank</v>
      </c>
    </row>
    <row r="1013" spans="1:9" x14ac:dyDescent="0.2">
      <c r="A1013" s="28">
        <f>MONTH(B1013)</f>
        <v>1</v>
      </c>
      <c r="I1013" s="28" t="str">
        <f>IFERROR(INDEX(Categorization!$D$2:$E$111,MATCH(Table1[[#This Row],[Category]],Categorization!$D$2:$D$111,0),2),"Blank")</f>
        <v>Blank</v>
      </c>
    </row>
    <row r="1014" spans="1:9" x14ac:dyDescent="0.2">
      <c r="A1014" s="28">
        <f>MONTH(B1014)</f>
        <v>1</v>
      </c>
      <c r="I1014" s="28" t="str">
        <f>IFERROR(INDEX(Categorization!$D$2:$E$111,MATCH(Table1[[#This Row],[Category]],Categorization!$D$2:$D$111,0),2),"Blank")</f>
        <v>Blank</v>
      </c>
    </row>
    <row r="1015" spans="1:9" x14ac:dyDescent="0.2">
      <c r="A1015" s="28">
        <f>MONTH(B1015)</f>
        <v>1</v>
      </c>
      <c r="I1015" s="28" t="str">
        <f>IFERROR(INDEX(Categorization!$D$2:$E$111,MATCH(Table1[[#This Row],[Category]],Categorization!$D$2:$D$111,0),2),"Blank")</f>
        <v>Blank</v>
      </c>
    </row>
    <row r="1016" spans="1:9" x14ac:dyDescent="0.2">
      <c r="A1016" s="28">
        <f>MONTH(B1016)</f>
        <v>1</v>
      </c>
      <c r="I1016" s="28" t="str">
        <f>IFERROR(INDEX(Categorization!$D$2:$E$111,MATCH(Table1[[#This Row],[Category]],Categorization!$D$2:$D$111,0),2),"Blank")</f>
        <v>Blank</v>
      </c>
    </row>
    <row r="1017" spans="1:9" x14ac:dyDescent="0.2">
      <c r="A1017" s="28">
        <f>MONTH(B1017)</f>
        <v>1</v>
      </c>
      <c r="I1017" s="28" t="str">
        <f>IFERROR(INDEX(Categorization!$D$2:$E$111,MATCH(Table1[[#This Row],[Category]],Categorization!$D$2:$D$111,0),2),"Blank")</f>
        <v>Blank</v>
      </c>
    </row>
    <row r="1018" spans="1:9" x14ac:dyDescent="0.2">
      <c r="A1018" s="28">
        <f>MONTH(B1018)</f>
        <v>1</v>
      </c>
      <c r="I1018" s="28" t="str">
        <f>IFERROR(INDEX(Categorization!$D$2:$E$111,MATCH(Table1[[#This Row],[Category]],Categorization!$D$2:$D$111,0),2),"Blank")</f>
        <v>Blank</v>
      </c>
    </row>
    <row r="1019" spans="1:9" x14ac:dyDescent="0.2">
      <c r="A1019" s="28">
        <f>MONTH(B1019)</f>
        <v>1</v>
      </c>
      <c r="I1019" s="28" t="str">
        <f>IFERROR(INDEX(Categorization!$D$2:$E$111,MATCH(Table1[[#This Row],[Category]],Categorization!$D$2:$D$111,0),2),"Blank")</f>
        <v>Blank</v>
      </c>
    </row>
    <row r="1020" spans="1:9" x14ac:dyDescent="0.2">
      <c r="A1020" s="28">
        <f>MONTH(B1020)</f>
        <v>1</v>
      </c>
      <c r="I1020" s="28" t="str">
        <f>IFERROR(INDEX(Categorization!$D$2:$E$111,MATCH(Table1[[#This Row],[Category]],Categorization!$D$2:$D$111,0),2),"Blank")</f>
        <v>Blank</v>
      </c>
    </row>
    <row r="1021" spans="1:9" x14ac:dyDescent="0.2">
      <c r="A1021" s="28">
        <f>MONTH(B1021)</f>
        <v>1</v>
      </c>
      <c r="I1021" s="28" t="str">
        <f>IFERROR(INDEX(Categorization!$D$2:$E$111,MATCH(Table1[[#This Row],[Category]],Categorization!$D$2:$D$111,0),2),"Blank")</f>
        <v>Blank</v>
      </c>
    </row>
    <row r="1022" spans="1:9" x14ac:dyDescent="0.2">
      <c r="A1022" s="28">
        <f>MONTH(B1022)</f>
        <v>1</v>
      </c>
      <c r="I1022" s="28" t="str">
        <f>IFERROR(INDEX(Categorization!$D$2:$E$111,MATCH(Table1[[#This Row],[Category]],Categorization!$D$2:$D$111,0),2),"Blank")</f>
        <v>Blank</v>
      </c>
    </row>
    <row r="1023" spans="1:9" x14ac:dyDescent="0.2">
      <c r="A1023" s="28">
        <f>MONTH(B1023)</f>
        <v>1</v>
      </c>
      <c r="I1023" s="28" t="str">
        <f>IFERROR(INDEX(Categorization!$D$2:$E$111,MATCH(Table1[[#This Row],[Category]],Categorization!$D$2:$D$111,0),2),"Blank")</f>
        <v>Blank</v>
      </c>
    </row>
    <row r="1024" spans="1:9" x14ac:dyDescent="0.2">
      <c r="A1024" s="28">
        <f>MONTH(B1024)</f>
        <v>1</v>
      </c>
      <c r="I1024" s="28" t="str">
        <f>IFERROR(INDEX(Categorization!$D$2:$E$111,MATCH(Table1[[#This Row],[Category]],Categorization!$D$2:$D$111,0),2),"Blank")</f>
        <v>Blank</v>
      </c>
    </row>
    <row r="1025" spans="1:9" x14ac:dyDescent="0.2">
      <c r="A1025" s="28">
        <f>MONTH(B1025)</f>
        <v>1</v>
      </c>
      <c r="I1025" s="28" t="str">
        <f>IFERROR(INDEX(Categorization!$D$2:$E$111,MATCH(Table1[[#This Row],[Category]],Categorization!$D$2:$D$111,0),2),"Blank")</f>
        <v>Blank</v>
      </c>
    </row>
    <row r="1026" spans="1:9" x14ac:dyDescent="0.2">
      <c r="A1026" s="28">
        <f>MONTH(B1026)</f>
        <v>1</v>
      </c>
      <c r="I1026" s="28" t="str">
        <f>IFERROR(INDEX(Categorization!$D$2:$E$111,MATCH(Table1[[#This Row],[Category]],Categorization!$D$2:$D$111,0),2),"Blank")</f>
        <v>Blank</v>
      </c>
    </row>
    <row r="1027" spans="1:9" x14ac:dyDescent="0.2">
      <c r="A1027" s="28">
        <f>MONTH(B1027)</f>
        <v>1</v>
      </c>
      <c r="I1027" s="28" t="str">
        <f>IFERROR(INDEX(Categorization!$D$2:$E$111,MATCH(Table1[[#This Row],[Category]],Categorization!$D$2:$D$111,0),2),"Blank")</f>
        <v>Blank</v>
      </c>
    </row>
    <row r="1028" spans="1:9" x14ac:dyDescent="0.2">
      <c r="A1028" s="28">
        <f>MONTH(B1028)</f>
        <v>1</v>
      </c>
      <c r="I1028" s="28" t="str">
        <f>IFERROR(INDEX(Categorization!$D$2:$E$111,MATCH(Table1[[#This Row],[Category]],Categorization!$D$2:$D$111,0),2),"Blank")</f>
        <v>Blank</v>
      </c>
    </row>
    <row r="1029" spans="1:9" x14ac:dyDescent="0.2">
      <c r="A1029" s="28">
        <f>MONTH(B1029)</f>
        <v>1</v>
      </c>
      <c r="I1029" s="28" t="str">
        <f>IFERROR(INDEX(Categorization!$D$2:$E$111,MATCH(Table1[[#This Row],[Category]],Categorization!$D$2:$D$111,0),2),"Blank")</f>
        <v>Blank</v>
      </c>
    </row>
    <row r="1030" spans="1:9" x14ac:dyDescent="0.2">
      <c r="A1030" s="28">
        <f>MONTH(B1030)</f>
        <v>1</v>
      </c>
      <c r="I1030" s="28" t="str">
        <f>IFERROR(INDEX(Categorization!$D$2:$E$111,MATCH(Table1[[#This Row],[Category]],Categorization!$D$2:$D$111,0),2),"Blank")</f>
        <v>Blank</v>
      </c>
    </row>
    <row r="1031" spans="1:9" x14ac:dyDescent="0.2">
      <c r="A1031" s="28">
        <f>MONTH(B1031)</f>
        <v>1</v>
      </c>
      <c r="I1031" s="28" t="str">
        <f>IFERROR(INDEX(Categorization!$D$2:$E$111,MATCH(Table1[[#This Row],[Category]],Categorization!$D$2:$D$111,0),2),"Blank")</f>
        <v>Blank</v>
      </c>
    </row>
    <row r="1032" spans="1:9" x14ac:dyDescent="0.2">
      <c r="A1032" s="28">
        <f>MONTH(B1032)</f>
        <v>1</v>
      </c>
      <c r="I1032" s="28" t="str">
        <f>IFERROR(INDEX(Categorization!$D$2:$E$111,MATCH(Table1[[#This Row],[Category]],Categorization!$D$2:$D$111,0),2),"Blank")</f>
        <v>Blank</v>
      </c>
    </row>
    <row r="1033" spans="1:9" x14ac:dyDescent="0.2">
      <c r="A1033" s="28">
        <f>MONTH(B1033)</f>
        <v>1</v>
      </c>
      <c r="I1033" s="28" t="str">
        <f>IFERROR(INDEX(Categorization!$D$2:$E$111,MATCH(Table1[[#This Row],[Category]],Categorization!$D$2:$D$111,0),2),"Blank")</f>
        <v>Blank</v>
      </c>
    </row>
    <row r="1034" spans="1:9" x14ac:dyDescent="0.2">
      <c r="A1034" s="28">
        <f>MONTH(B1034)</f>
        <v>1</v>
      </c>
      <c r="I1034" s="28" t="str">
        <f>IFERROR(INDEX(Categorization!$D$2:$E$111,MATCH(Table1[[#This Row],[Category]],Categorization!$D$2:$D$111,0),2),"Blank")</f>
        <v>Blank</v>
      </c>
    </row>
    <row r="1035" spans="1:9" x14ac:dyDescent="0.2">
      <c r="A1035" s="28">
        <f>MONTH(B1035)</f>
        <v>1</v>
      </c>
      <c r="I1035" s="28" t="str">
        <f>IFERROR(INDEX(Categorization!$D$2:$E$111,MATCH(Table1[[#This Row],[Category]],Categorization!$D$2:$D$111,0),2),"Blank")</f>
        <v>Blank</v>
      </c>
    </row>
    <row r="1036" spans="1:9" x14ac:dyDescent="0.2">
      <c r="A1036" s="28">
        <f>MONTH(B1036)</f>
        <v>1</v>
      </c>
      <c r="I1036" s="28" t="str">
        <f>IFERROR(INDEX(Categorization!$D$2:$E$111,MATCH(Table1[[#This Row],[Category]],Categorization!$D$2:$D$111,0),2),"Blank")</f>
        <v>Blank</v>
      </c>
    </row>
    <row r="1037" spans="1:9" x14ac:dyDescent="0.2">
      <c r="A1037" s="28">
        <f>MONTH(B1037)</f>
        <v>1</v>
      </c>
      <c r="I1037" s="28" t="str">
        <f>IFERROR(INDEX(Categorization!$D$2:$E$111,MATCH(Table1[[#This Row],[Category]],Categorization!$D$2:$D$111,0),2),"Blank")</f>
        <v>Blank</v>
      </c>
    </row>
    <row r="1038" spans="1:9" x14ac:dyDescent="0.2">
      <c r="A1038" s="28">
        <f>MONTH(B1038)</f>
        <v>1</v>
      </c>
      <c r="I1038" s="28" t="str">
        <f>IFERROR(INDEX(Categorization!$D$2:$E$111,MATCH(Table1[[#This Row],[Category]],Categorization!$D$2:$D$111,0),2),"Blank")</f>
        <v>Blank</v>
      </c>
    </row>
    <row r="1039" spans="1:9" x14ac:dyDescent="0.2">
      <c r="A1039" s="28">
        <f>MONTH(B1039)</f>
        <v>1</v>
      </c>
      <c r="I1039" s="28" t="str">
        <f>IFERROR(INDEX(Categorization!$D$2:$E$111,MATCH(Table1[[#This Row],[Category]],Categorization!$D$2:$D$111,0),2),"Blank")</f>
        <v>Blank</v>
      </c>
    </row>
    <row r="1040" spans="1:9" x14ac:dyDescent="0.2">
      <c r="A1040" s="28">
        <f>MONTH(B1040)</f>
        <v>1</v>
      </c>
      <c r="I1040" s="28" t="str">
        <f>IFERROR(INDEX(Categorization!$D$2:$E$111,MATCH(Table1[[#This Row],[Category]],Categorization!$D$2:$D$111,0),2),"Blank")</f>
        <v>Blank</v>
      </c>
    </row>
    <row r="1041" spans="1:9" x14ac:dyDescent="0.2">
      <c r="A1041" s="28">
        <f>MONTH(B1041)</f>
        <v>1</v>
      </c>
      <c r="I1041" s="28" t="str">
        <f>IFERROR(INDEX(Categorization!$D$2:$E$111,MATCH(Table1[[#This Row],[Category]],Categorization!$D$2:$D$111,0),2),"Blank")</f>
        <v>Blank</v>
      </c>
    </row>
    <row r="1042" spans="1:9" x14ac:dyDescent="0.2">
      <c r="A1042" s="28">
        <f>MONTH(B1042)</f>
        <v>1</v>
      </c>
      <c r="I1042" s="28" t="str">
        <f>IFERROR(INDEX(Categorization!$D$2:$E$111,MATCH(Table1[[#This Row],[Category]],Categorization!$D$2:$D$111,0),2),"Blank")</f>
        <v>Blank</v>
      </c>
    </row>
    <row r="1043" spans="1:9" x14ac:dyDescent="0.2">
      <c r="A1043" s="28">
        <f>MONTH(B1043)</f>
        <v>1</v>
      </c>
      <c r="I1043" s="28" t="str">
        <f>IFERROR(INDEX(Categorization!$D$2:$E$111,MATCH(Table1[[#This Row],[Category]],Categorization!$D$2:$D$111,0),2),"Blank")</f>
        <v>Blank</v>
      </c>
    </row>
    <row r="1044" spans="1:9" x14ac:dyDescent="0.2">
      <c r="A1044" s="28">
        <f>MONTH(B1044)</f>
        <v>1</v>
      </c>
      <c r="I1044" s="28" t="str">
        <f>IFERROR(INDEX(Categorization!$D$2:$E$111,MATCH(Table1[[#This Row],[Category]],Categorization!$D$2:$D$111,0),2),"Blank")</f>
        <v>Blank</v>
      </c>
    </row>
    <row r="1045" spans="1:9" x14ac:dyDescent="0.2">
      <c r="A1045" s="28">
        <f>MONTH(B1045)</f>
        <v>1</v>
      </c>
      <c r="I1045" s="28" t="str">
        <f>IFERROR(INDEX(Categorization!$D$2:$E$111,MATCH(Table1[[#This Row],[Category]],Categorization!$D$2:$D$111,0),2),"Blank")</f>
        <v>Blank</v>
      </c>
    </row>
    <row r="1046" spans="1:9" x14ac:dyDescent="0.2">
      <c r="A1046" s="28">
        <f>MONTH(B1046)</f>
        <v>1</v>
      </c>
      <c r="I1046" s="28" t="str">
        <f>IFERROR(INDEX(Categorization!$D$2:$E$111,MATCH(Table1[[#This Row],[Category]],Categorization!$D$2:$D$111,0),2),"Blank")</f>
        <v>Blank</v>
      </c>
    </row>
    <row r="1047" spans="1:9" x14ac:dyDescent="0.2">
      <c r="A1047" s="28">
        <f>MONTH(B1047)</f>
        <v>1</v>
      </c>
      <c r="I1047" s="28" t="str">
        <f>IFERROR(INDEX(Categorization!$D$2:$E$111,MATCH(Table1[[#This Row],[Category]],Categorization!$D$2:$D$111,0),2),"Blank")</f>
        <v>Blank</v>
      </c>
    </row>
    <row r="1048" spans="1:9" x14ac:dyDescent="0.2">
      <c r="A1048" s="28">
        <f>MONTH(B1048)</f>
        <v>1</v>
      </c>
      <c r="I1048" s="28" t="str">
        <f>IFERROR(INDEX(Categorization!$D$2:$E$111,MATCH(Table1[[#This Row],[Category]],Categorization!$D$2:$D$111,0),2),"Blank")</f>
        <v>Blank</v>
      </c>
    </row>
    <row r="1049" spans="1:9" x14ac:dyDescent="0.2">
      <c r="A1049" s="28">
        <f>MONTH(B1049)</f>
        <v>1</v>
      </c>
      <c r="I1049" s="28" t="str">
        <f>IFERROR(INDEX(Categorization!$D$2:$E$111,MATCH(Table1[[#This Row],[Category]],Categorization!$D$2:$D$111,0),2),"Blank")</f>
        <v>Blank</v>
      </c>
    </row>
    <row r="1050" spans="1:9" x14ac:dyDescent="0.2">
      <c r="A1050" s="28">
        <f>MONTH(B1050)</f>
        <v>1</v>
      </c>
      <c r="I1050" s="28" t="str">
        <f>IFERROR(INDEX(Categorization!$D$2:$E$111,MATCH(Table1[[#This Row],[Category]],Categorization!$D$2:$D$111,0),2),"Blank")</f>
        <v>Blank</v>
      </c>
    </row>
    <row r="1051" spans="1:9" x14ac:dyDescent="0.2">
      <c r="A1051" s="28">
        <f>MONTH(B1051)</f>
        <v>1</v>
      </c>
      <c r="I1051" s="28" t="str">
        <f>IFERROR(INDEX(Categorization!$D$2:$E$111,MATCH(Table1[[#This Row],[Category]],Categorization!$D$2:$D$111,0),2),"Blank")</f>
        <v>Blank</v>
      </c>
    </row>
    <row r="1052" spans="1:9" x14ac:dyDescent="0.2">
      <c r="A1052" s="28">
        <f>MONTH(B1052)</f>
        <v>1</v>
      </c>
      <c r="I1052" s="28" t="str">
        <f>IFERROR(INDEX(Categorization!$D$2:$E$111,MATCH(Table1[[#This Row],[Category]],Categorization!$D$2:$D$111,0),2),"Blank")</f>
        <v>Blank</v>
      </c>
    </row>
    <row r="1053" spans="1:9" x14ac:dyDescent="0.2">
      <c r="A1053" s="28">
        <f>MONTH(B1053)</f>
        <v>1</v>
      </c>
      <c r="I1053" s="28" t="str">
        <f>IFERROR(INDEX(Categorization!$D$2:$E$111,MATCH(Table1[[#This Row],[Category]],Categorization!$D$2:$D$111,0),2),"Blank")</f>
        <v>Blank</v>
      </c>
    </row>
    <row r="1054" spans="1:9" x14ac:dyDescent="0.2">
      <c r="A1054" s="28">
        <f>MONTH(B1054)</f>
        <v>1</v>
      </c>
      <c r="I1054" s="28" t="str">
        <f>IFERROR(INDEX(Categorization!$D$2:$E$111,MATCH(Table1[[#This Row],[Category]],Categorization!$D$2:$D$111,0),2),"Blank")</f>
        <v>Blank</v>
      </c>
    </row>
    <row r="1055" spans="1:9" x14ac:dyDescent="0.2">
      <c r="A1055" s="28">
        <f>MONTH(B1055)</f>
        <v>1</v>
      </c>
      <c r="I1055" s="28" t="str">
        <f>IFERROR(INDEX(Categorization!$D$2:$E$111,MATCH(Table1[[#This Row],[Category]],Categorization!$D$2:$D$111,0),2),"Blank")</f>
        <v>Blank</v>
      </c>
    </row>
    <row r="1056" spans="1:9" x14ac:dyDescent="0.2">
      <c r="A1056" s="28">
        <f>MONTH(B1056)</f>
        <v>1</v>
      </c>
      <c r="I1056" s="28" t="str">
        <f>IFERROR(INDEX(Categorization!$D$2:$E$111,MATCH(Table1[[#This Row],[Category]],Categorization!$D$2:$D$111,0),2),"Blank")</f>
        <v>Blank</v>
      </c>
    </row>
    <row r="1057" spans="1:9" x14ac:dyDescent="0.2">
      <c r="A1057" s="28">
        <f>MONTH(B1057)</f>
        <v>1</v>
      </c>
      <c r="I1057" s="28" t="str">
        <f>IFERROR(INDEX(Categorization!$D$2:$E$111,MATCH(Table1[[#This Row],[Category]],Categorization!$D$2:$D$111,0),2),"Blank")</f>
        <v>Blank</v>
      </c>
    </row>
    <row r="1058" spans="1:9" x14ac:dyDescent="0.2">
      <c r="A1058" s="28">
        <f>MONTH(B1058)</f>
        <v>1</v>
      </c>
      <c r="I1058" s="28" t="str">
        <f>IFERROR(INDEX(Categorization!$D$2:$E$111,MATCH(Table1[[#This Row],[Category]],Categorization!$D$2:$D$111,0),2),"Blank")</f>
        <v>Blank</v>
      </c>
    </row>
    <row r="1059" spans="1:9" x14ac:dyDescent="0.2">
      <c r="A1059" s="28">
        <f>MONTH(B1059)</f>
        <v>1</v>
      </c>
      <c r="I1059" s="28" t="str">
        <f>IFERROR(INDEX(Categorization!$D$2:$E$111,MATCH(Table1[[#This Row],[Category]],Categorization!$D$2:$D$111,0),2),"Blank")</f>
        <v>Blank</v>
      </c>
    </row>
    <row r="1060" spans="1:9" x14ac:dyDescent="0.2">
      <c r="A1060" s="28">
        <f>MONTH(B1060)</f>
        <v>1</v>
      </c>
      <c r="I1060" s="28" t="str">
        <f>IFERROR(INDEX(Categorization!$D$2:$E$111,MATCH(Table1[[#This Row],[Category]],Categorization!$D$2:$D$111,0),2),"Blank")</f>
        <v>Blank</v>
      </c>
    </row>
    <row r="1061" spans="1:9" x14ac:dyDescent="0.2">
      <c r="A1061" s="28">
        <f>MONTH(B1061)</f>
        <v>1</v>
      </c>
      <c r="I1061" s="28" t="str">
        <f>IFERROR(INDEX(Categorization!$D$2:$E$111,MATCH(Table1[[#This Row],[Category]],Categorization!$D$2:$D$111,0),2),"Blank")</f>
        <v>Blank</v>
      </c>
    </row>
    <row r="1062" spans="1:9" x14ac:dyDescent="0.2">
      <c r="A1062" s="28">
        <f>MONTH(B1062)</f>
        <v>1</v>
      </c>
      <c r="I1062" s="28" t="str">
        <f>IFERROR(INDEX(Categorization!$D$2:$E$111,MATCH(Table1[[#This Row],[Category]],Categorization!$D$2:$D$111,0),2),"Blank")</f>
        <v>Blank</v>
      </c>
    </row>
    <row r="1063" spans="1:9" x14ac:dyDescent="0.2">
      <c r="A1063" s="28">
        <f>MONTH(B1063)</f>
        <v>1</v>
      </c>
      <c r="I1063" s="28" t="str">
        <f>IFERROR(INDEX(Categorization!$D$2:$E$111,MATCH(Table1[[#This Row],[Category]],Categorization!$D$2:$D$111,0),2),"Blank")</f>
        <v>Blank</v>
      </c>
    </row>
    <row r="1064" spans="1:9" x14ac:dyDescent="0.2">
      <c r="A1064" s="28">
        <f>MONTH(B1064)</f>
        <v>1</v>
      </c>
      <c r="I1064" s="28" t="str">
        <f>IFERROR(INDEX(Categorization!$D$2:$E$111,MATCH(Table1[[#This Row],[Category]],Categorization!$D$2:$D$111,0),2),"Blank")</f>
        <v>Blank</v>
      </c>
    </row>
    <row r="1065" spans="1:9" x14ac:dyDescent="0.2">
      <c r="A1065" s="28">
        <f>MONTH(B1065)</f>
        <v>1</v>
      </c>
      <c r="I1065" s="28" t="str">
        <f>IFERROR(INDEX(Categorization!$D$2:$E$111,MATCH(Table1[[#This Row],[Category]],Categorization!$D$2:$D$111,0),2),"Blank")</f>
        <v>Blank</v>
      </c>
    </row>
    <row r="1066" spans="1:9" x14ac:dyDescent="0.2">
      <c r="A1066" s="28">
        <f>MONTH(B1066)</f>
        <v>1</v>
      </c>
      <c r="I1066" s="28" t="str">
        <f>IFERROR(INDEX(Categorization!$D$2:$E$111,MATCH(Table1[[#This Row],[Category]],Categorization!$D$2:$D$111,0),2),"Blank")</f>
        <v>Blank</v>
      </c>
    </row>
    <row r="1067" spans="1:9" x14ac:dyDescent="0.2">
      <c r="A1067" s="28">
        <f>MONTH(B1067)</f>
        <v>1</v>
      </c>
      <c r="I1067" s="28" t="str">
        <f>IFERROR(INDEX(Categorization!$D$2:$E$111,MATCH(Table1[[#This Row],[Category]],Categorization!$D$2:$D$111,0),2),"Blank")</f>
        <v>Blank</v>
      </c>
    </row>
    <row r="1068" spans="1:9" x14ac:dyDescent="0.2">
      <c r="A1068" s="28">
        <f>MONTH(B1068)</f>
        <v>1</v>
      </c>
      <c r="I1068" s="28" t="str">
        <f>IFERROR(INDEX(Categorization!$D$2:$E$111,MATCH(Table1[[#This Row],[Category]],Categorization!$D$2:$D$111,0),2),"Blank")</f>
        <v>Blank</v>
      </c>
    </row>
    <row r="1069" spans="1:9" x14ac:dyDescent="0.2">
      <c r="A1069" s="28">
        <f>MONTH(B1069)</f>
        <v>1</v>
      </c>
      <c r="I1069" s="28" t="str">
        <f>IFERROR(INDEX(Categorization!$D$2:$E$111,MATCH(Table1[[#This Row],[Category]],Categorization!$D$2:$D$111,0),2),"Blank")</f>
        <v>Blank</v>
      </c>
    </row>
    <row r="1070" spans="1:9" x14ac:dyDescent="0.2">
      <c r="A1070" s="28">
        <f>MONTH(B1070)</f>
        <v>1</v>
      </c>
      <c r="I1070" s="28" t="str">
        <f>IFERROR(INDEX(Categorization!$D$2:$E$111,MATCH(Table1[[#This Row],[Category]],Categorization!$D$2:$D$111,0),2),"Blank")</f>
        <v>Blank</v>
      </c>
    </row>
    <row r="1071" spans="1:9" x14ac:dyDescent="0.2">
      <c r="A1071" s="28">
        <f>MONTH(B1071)</f>
        <v>1</v>
      </c>
      <c r="I1071" s="28" t="str">
        <f>IFERROR(INDEX(Categorization!$D$2:$E$111,MATCH(Table1[[#This Row],[Category]],Categorization!$D$2:$D$111,0),2),"Blank")</f>
        <v>Blank</v>
      </c>
    </row>
    <row r="1072" spans="1:9" x14ac:dyDescent="0.2">
      <c r="A1072" s="28">
        <f>MONTH(B1072)</f>
        <v>1</v>
      </c>
      <c r="I1072" s="28" t="str">
        <f>IFERROR(INDEX(Categorization!$D$2:$E$111,MATCH(Table1[[#This Row],[Category]],Categorization!$D$2:$D$111,0),2),"Blank")</f>
        <v>Blank</v>
      </c>
    </row>
    <row r="1073" spans="1:9" x14ac:dyDescent="0.2">
      <c r="A1073" s="28">
        <f>MONTH(B1073)</f>
        <v>1</v>
      </c>
      <c r="I1073" s="28" t="str">
        <f>IFERROR(INDEX(Categorization!$D$2:$E$111,MATCH(Table1[[#This Row],[Category]],Categorization!$D$2:$D$111,0),2),"Blank")</f>
        <v>Blank</v>
      </c>
    </row>
    <row r="1074" spans="1:9" x14ac:dyDescent="0.2">
      <c r="A1074" s="28">
        <f>MONTH(B1074)</f>
        <v>1</v>
      </c>
      <c r="I1074" s="28" t="str">
        <f>IFERROR(INDEX(Categorization!$D$2:$E$111,MATCH(Table1[[#This Row],[Category]],Categorization!$D$2:$D$111,0),2),"Blank")</f>
        <v>Blank</v>
      </c>
    </row>
    <row r="1075" spans="1:9" x14ac:dyDescent="0.2">
      <c r="A1075" s="28">
        <f>MONTH(B1075)</f>
        <v>1</v>
      </c>
      <c r="I1075" s="28" t="str">
        <f>IFERROR(INDEX(Categorization!$D$2:$E$111,MATCH(Table1[[#This Row],[Category]],Categorization!$D$2:$D$111,0),2),"Blank")</f>
        <v>Blank</v>
      </c>
    </row>
    <row r="1076" spans="1:9" x14ac:dyDescent="0.2">
      <c r="A1076" s="28">
        <f>MONTH(B1076)</f>
        <v>1</v>
      </c>
      <c r="I1076" s="28" t="str">
        <f>IFERROR(INDEX(Categorization!$D$2:$E$111,MATCH(Table1[[#This Row],[Category]],Categorization!$D$2:$D$111,0),2),"Blank")</f>
        <v>Blank</v>
      </c>
    </row>
    <row r="1077" spans="1:9" x14ac:dyDescent="0.2">
      <c r="A1077" s="28">
        <f>MONTH(B1077)</f>
        <v>1</v>
      </c>
      <c r="I1077" s="28" t="str">
        <f>IFERROR(INDEX(Categorization!$D$2:$E$111,MATCH(Table1[[#This Row],[Category]],Categorization!$D$2:$D$111,0),2),"Blank")</f>
        <v>Blank</v>
      </c>
    </row>
    <row r="1078" spans="1:9" x14ac:dyDescent="0.2">
      <c r="A1078" s="28">
        <f>MONTH(B1078)</f>
        <v>1</v>
      </c>
      <c r="I1078" s="28" t="str">
        <f>IFERROR(INDEX(Categorization!$D$2:$E$111,MATCH(Table1[[#This Row],[Category]],Categorization!$D$2:$D$111,0),2),"Blank")</f>
        <v>Blank</v>
      </c>
    </row>
    <row r="1079" spans="1:9" x14ac:dyDescent="0.2">
      <c r="A1079" s="28">
        <f>MONTH(B1079)</f>
        <v>1</v>
      </c>
      <c r="I1079" s="28" t="str">
        <f>IFERROR(INDEX(Categorization!$D$2:$E$111,MATCH(Table1[[#This Row],[Category]],Categorization!$D$2:$D$111,0),2),"Blank")</f>
        <v>Blank</v>
      </c>
    </row>
    <row r="1080" spans="1:9" x14ac:dyDescent="0.2">
      <c r="A1080" s="28">
        <f>MONTH(B1080)</f>
        <v>1</v>
      </c>
      <c r="I1080" s="28" t="str">
        <f>IFERROR(INDEX(Categorization!$D$2:$E$111,MATCH(Table1[[#This Row],[Category]],Categorization!$D$2:$D$111,0),2),"Blank")</f>
        <v>Blank</v>
      </c>
    </row>
    <row r="1081" spans="1:9" x14ac:dyDescent="0.2">
      <c r="A1081" s="28">
        <f>MONTH(B1081)</f>
        <v>1</v>
      </c>
      <c r="I1081" s="28" t="str">
        <f>IFERROR(INDEX(Categorization!$D$2:$E$111,MATCH(Table1[[#This Row],[Category]],Categorization!$D$2:$D$111,0),2),"Blank")</f>
        <v>Blank</v>
      </c>
    </row>
    <row r="1082" spans="1:9" x14ac:dyDescent="0.2">
      <c r="A1082" s="28">
        <f>MONTH(B1082)</f>
        <v>1</v>
      </c>
      <c r="I1082" s="28" t="str">
        <f>IFERROR(INDEX(Categorization!$D$2:$E$111,MATCH(Table1[[#This Row],[Category]],Categorization!$D$2:$D$111,0),2),"Blank")</f>
        <v>Blank</v>
      </c>
    </row>
    <row r="1083" spans="1:9" x14ac:dyDescent="0.2">
      <c r="A1083" s="28">
        <f>MONTH(B1083)</f>
        <v>1</v>
      </c>
      <c r="I1083" s="28" t="str">
        <f>IFERROR(INDEX(Categorization!$D$2:$E$111,MATCH(Table1[[#This Row],[Category]],Categorization!$D$2:$D$111,0),2),"Blank")</f>
        <v>Blank</v>
      </c>
    </row>
    <row r="1084" spans="1:9" x14ac:dyDescent="0.2">
      <c r="A1084" s="28">
        <f>MONTH(B1084)</f>
        <v>1</v>
      </c>
      <c r="I1084" s="28" t="str">
        <f>IFERROR(INDEX(Categorization!$D$2:$E$111,MATCH(Table1[[#This Row],[Category]],Categorization!$D$2:$D$111,0),2),"Blank")</f>
        <v>Blank</v>
      </c>
    </row>
    <row r="1085" spans="1:9" x14ac:dyDescent="0.2">
      <c r="A1085" s="28">
        <f>MONTH(B1085)</f>
        <v>1</v>
      </c>
      <c r="I1085" s="28" t="str">
        <f>IFERROR(INDEX(Categorization!$D$2:$E$111,MATCH(Table1[[#This Row],[Category]],Categorization!$D$2:$D$111,0),2),"Blank")</f>
        <v>Blank</v>
      </c>
    </row>
    <row r="1086" spans="1:9" x14ac:dyDescent="0.2">
      <c r="A1086" s="28">
        <f>MONTH(B1086)</f>
        <v>1</v>
      </c>
      <c r="I1086" s="28" t="str">
        <f>IFERROR(INDEX(Categorization!$D$2:$E$111,MATCH(Table1[[#This Row],[Category]],Categorization!$D$2:$D$111,0),2),"Blank")</f>
        <v>Blank</v>
      </c>
    </row>
    <row r="1087" spans="1:9" x14ac:dyDescent="0.2">
      <c r="A1087" s="28">
        <f>MONTH(B1087)</f>
        <v>1</v>
      </c>
      <c r="I1087" s="28" t="str">
        <f>IFERROR(INDEX(Categorization!$D$2:$E$111,MATCH(Table1[[#This Row],[Category]],Categorization!$D$2:$D$111,0),2),"Blank")</f>
        <v>Blank</v>
      </c>
    </row>
    <row r="1088" spans="1:9" x14ac:dyDescent="0.2">
      <c r="A1088" s="28">
        <f>MONTH(B1088)</f>
        <v>1</v>
      </c>
      <c r="I1088" s="28" t="str">
        <f>IFERROR(INDEX(Categorization!$D$2:$E$111,MATCH(Table1[[#This Row],[Category]],Categorization!$D$2:$D$111,0),2),"Blank")</f>
        <v>Blank</v>
      </c>
    </row>
    <row r="1089" spans="1:9" x14ac:dyDescent="0.2">
      <c r="A1089" s="28">
        <f>MONTH(B1089)</f>
        <v>1</v>
      </c>
      <c r="I1089" s="28" t="str">
        <f>IFERROR(INDEX(Categorization!$D$2:$E$111,MATCH(Table1[[#This Row],[Category]],Categorization!$D$2:$D$111,0),2),"Blank")</f>
        <v>Blank</v>
      </c>
    </row>
    <row r="1090" spans="1:9" x14ac:dyDescent="0.2">
      <c r="A1090" s="28">
        <f>MONTH(B1090)</f>
        <v>1</v>
      </c>
      <c r="I1090" s="28" t="str">
        <f>IFERROR(INDEX(Categorization!$D$2:$E$111,MATCH(Table1[[#This Row],[Category]],Categorization!$D$2:$D$111,0),2),"Blank")</f>
        <v>Blank</v>
      </c>
    </row>
    <row r="1091" spans="1:9" x14ac:dyDescent="0.2">
      <c r="A1091" s="28">
        <f>MONTH(B1091)</f>
        <v>1</v>
      </c>
      <c r="I1091" s="28" t="str">
        <f>IFERROR(INDEX(Categorization!$D$2:$E$111,MATCH(Table1[[#This Row],[Category]],Categorization!$D$2:$D$111,0),2),"Blank")</f>
        <v>Blank</v>
      </c>
    </row>
    <row r="1092" spans="1:9" x14ac:dyDescent="0.2">
      <c r="A1092" s="28">
        <f>MONTH(B1092)</f>
        <v>1</v>
      </c>
      <c r="I1092" s="28" t="str">
        <f>IFERROR(INDEX(Categorization!$D$2:$E$111,MATCH(Table1[[#This Row],[Category]],Categorization!$D$2:$D$111,0),2),"Blank")</f>
        <v>Blank</v>
      </c>
    </row>
    <row r="1093" spans="1:9" x14ac:dyDescent="0.2">
      <c r="A1093" s="28">
        <f>MONTH(B1093)</f>
        <v>1</v>
      </c>
      <c r="I1093" s="28" t="str">
        <f>IFERROR(INDEX(Categorization!$D$2:$E$111,MATCH(Table1[[#This Row],[Category]],Categorization!$D$2:$D$111,0),2),"Blank")</f>
        <v>Blank</v>
      </c>
    </row>
    <row r="1094" spans="1:9" x14ac:dyDescent="0.2">
      <c r="A1094" s="28">
        <f>MONTH(B1094)</f>
        <v>1</v>
      </c>
      <c r="I1094" s="28" t="str">
        <f>IFERROR(INDEX(Categorization!$D$2:$E$111,MATCH(Table1[[#This Row],[Category]],Categorization!$D$2:$D$111,0),2),"Blank")</f>
        <v>Blank</v>
      </c>
    </row>
    <row r="1095" spans="1:9" x14ac:dyDescent="0.2">
      <c r="A1095" s="28">
        <f>MONTH(B1095)</f>
        <v>1</v>
      </c>
      <c r="I1095" s="28" t="str">
        <f>IFERROR(INDEX(Categorization!$D$2:$E$111,MATCH(Table1[[#This Row],[Category]],Categorization!$D$2:$D$111,0),2),"Blank")</f>
        <v>Blank</v>
      </c>
    </row>
    <row r="1096" spans="1:9" x14ac:dyDescent="0.2">
      <c r="A1096" s="28">
        <f>MONTH(B1096)</f>
        <v>1</v>
      </c>
      <c r="I1096" s="28" t="str">
        <f>IFERROR(INDEX(Categorization!$D$2:$E$111,MATCH(Table1[[#This Row],[Category]],Categorization!$D$2:$D$111,0),2),"Blank")</f>
        <v>Blank</v>
      </c>
    </row>
    <row r="1097" spans="1:9" x14ac:dyDescent="0.2">
      <c r="A1097" s="28">
        <f>MONTH(B1097)</f>
        <v>1</v>
      </c>
      <c r="I1097" s="28" t="str">
        <f>IFERROR(INDEX(Categorization!$D$2:$E$111,MATCH(Table1[[#This Row],[Category]],Categorization!$D$2:$D$111,0),2),"Blank")</f>
        <v>Blank</v>
      </c>
    </row>
    <row r="1098" spans="1:9" x14ac:dyDescent="0.2">
      <c r="A1098" s="28">
        <f>MONTH(B1098)</f>
        <v>1</v>
      </c>
      <c r="I1098" s="28" t="str">
        <f>IFERROR(INDEX(Categorization!$D$2:$E$111,MATCH(Table1[[#This Row],[Category]],Categorization!$D$2:$D$111,0),2),"Blank")</f>
        <v>Blank</v>
      </c>
    </row>
    <row r="1099" spans="1:9" x14ac:dyDescent="0.2">
      <c r="A1099" s="28">
        <f>MONTH(B1099)</f>
        <v>1</v>
      </c>
      <c r="I1099" s="28" t="str">
        <f>IFERROR(INDEX(Categorization!$D$2:$E$111,MATCH(Table1[[#This Row],[Category]],Categorization!$D$2:$D$111,0),2),"Blank")</f>
        <v>Blank</v>
      </c>
    </row>
    <row r="1100" spans="1:9" x14ac:dyDescent="0.2">
      <c r="A1100" s="28">
        <f>MONTH(B1100)</f>
        <v>1</v>
      </c>
      <c r="I1100" s="28" t="str">
        <f>IFERROR(INDEX(Categorization!$D$2:$E$111,MATCH(Table1[[#This Row],[Category]],Categorization!$D$2:$D$111,0),2),"Blank")</f>
        <v>Blank</v>
      </c>
    </row>
    <row r="1101" spans="1:9" x14ac:dyDescent="0.2">
      <c r="A1101" s="28">
        <f>MONTH(B1101)</f>
        <v>1</v>
      </c>
      <c r="I1101" s="28" t="str">
        <f>IFERROR(INDEX(Categorization!$D$2:$E$111,MATCH(Table1[[#This Row],[Category]],Categorization!$D$2:$D$111,0),2),"Blank")</f>
        <v>Blank</v>
      </c>
    </row>
    <row r="1102" spans="1:9" x14ac:dyDescent="0.2">
      <c r="A1102" s="28">
        <f>MONTH(B1102)</f>
        <v>1</v>
      </c>
      <c r="I1102" s="28" t="str">
        <f>IFERROR(INDEX(Categorization!$D$2:$E$111,MATCH(Table1[[#This Row],[Category]],Categorization!$D$2:$D$111,0),2),"Blank")</f>
        <v>Blank</v>
      </c>
    </row>
    <row r="1103" spans="1:9" x14ac:dyDescent="0.2">
      <c r="A1103" s="28">
        <f>MONTH(B1103)</f>
        <v>1</v>
      </c>
      <c r="I1103" s="28" t="str">
        <f>IFERROR(INDEX(Categorization!$D$2:$E$111,MATCH(Table1[[#This Row],[Category]],Categorization!$D$2:$D$111,0),2),"Blank")</f>
        <v>Blank</v>
      </c>
    </row>
    <row r="1104" spans="1:9" x14ac:dyDescent="0.2">
      <c r="A1104" s="28">
        <f>MONTH(B1104)</f>
        <v>1</v>
      </c>
      <c r="I1104" s="28" t="str">
        <f>IFERROR(INDEX(Categorization!$D$2:$E$111,MATCH(Table1[[#This Row],[Category]],Categorization!$D$2:$D$111,0),2),"Blank")</f>
        <v>Blank</v>
      </c>
    </row>
    <row r="1105" spans="1:9" x14ac:dyDescent="0.2">
      <c r="A1105" s="28">
        <f>MONTH(B1105)</f>
        <v>1</v>
      </c>
      <c r="I1105" s="28" t="str">
        <f>IFERROR(INDEX(Categorization!$D$2:$E$111,MATCH(Table1[[#This Row],[Category]],Categorization!$D$2:$D$111,0),2),"Blank")</f>
        <v>Blank</v>
      </c>
    </row>
    <row r="1106" spans="1:9" x14ac:dyDescent="0.2">
      <c r="A1106" s="28">
        <f>MONTH(B1106)</f>
        <v>1</v>
      </c>
      <c r="I1106" s="28" t="str">
        <f>IFERROR(INDEX(Categorization!$D$2:$E$111,MATCH(Table1[[#This Row],[Category]],Categorization!$D$2:$D$111,0),2),"Blank")</f>
        <v>Blank</v>
      </c>
    </row>
    <row r="1107" spans="1:9" x14ac:dyDescent="0.2">
      <c r="A1107" s="28">
        <f>MONTH(B1107)</f>
        <v>1</v>
      </c>
      <c r="I1107" s="28" t="str">
        <f>IFERROR(INDEX(Categorization!$D$2:$E$111,MATCH(Table1[[#This Row],[Category]],Categorization!$D$2:$D$111,0),2),"Blank")</f>
        <v>Blank</v>
      </c>
    </row>
    <row r="1108" spans="1:9" x14ac:dyDescent="0.2">
      <c r="A1108" s="28">
        <f>MONTH(B1108)</f>
        <v>1</v>
      </c>
      <c r="I1108" s="28" t="str">
        <f>IFERROR(INDEX(Categorization!$D$2:$E$111,MATCH(Table1[[#This Row],[Category]],Categorization!$D$2:$D$111,0),2),"Blank")</f>
        <v>Blank</v>
      </c>
    </row>
    <row r="1109" spans="1:9" x14ac:dyDescent="0.2">
      <c r="A1109" s="28">
        <f>MONTH(B1109)</f>
        <v>1</v>
      </c>
      <c r="I1109" s="28" t="str">
        <f>IFERROR(INDEX(Categorization!$D$2:$E$111,MATCH(Table1[[#This Row],[Category]],Categorization!$D$2:$D$111,0),2),"Blank")</f>
        <v>Blank</v>
      </c>
    </row>
    <row r="1110" spans="1:9" x14ac:dyDescent="0.2">
      <c r="A1110" s="28">
        <f>MONTH(B1110)</f>
        <v>1</v>
      </c>
      <c r="I1110" s="28" t="str">
        <f>IFERROR(INDEX(Categorization!$D$2:$E$111,MATCH(Table1[[#This Row],[Category]],Categorization!$D$2:$D$111,0),2),"Blank")</f>
        <v>Blank</v>
      </c>
    </row>
    <row r="1111" spans="1:9" x14ac:dyDescent="0.2">
      <c r="A1111" s="28">
        <f>MONTH(B1111)</f>
        <v>1</v>
      </c>
      <c r="I1111" s="28" t="str">
        <f>IFERROR(INDEX(Categorization!$D$2:$E$111,MATCH(Table1[[#This Row],[Category]],Categorization!$D$2:$D$111,0),2),"Blank")</f>
        <v>Blank</v>
      </c>
    </row>
    <row r="1112" spans="1:9" x14ac:dyDescent="0.2">
      <c r="A1112" s="28">
        <f>MONTH(B1112)</f>
        <v>1</v>
      </c>
      <c r="I1112" s="28" t="str">
        <f>IFERROR(INDEX(Categorization!$D$2:$E$111,MATCH(Table1[[#This Row],[Category]],Categorization!$D$2:$D$111,0),2),"Blank")</f>
        <v>Blank</v>
      </c>
    </row>
    <row r="1113" spans="1:9" x14ac:dyDescent="0.2">
      <c r="A1113" s="28">
        <f>MONTH(B1113)</f>
        <v>1</v>
      </c>
      <c r="I1113" s="28" t="str">
        <f>IFERROR(INDEX(Categorization!$D$2:$E$111,MATCH(Table1[[#This Row],[Category]],Categorization!$D$2:$D$111,0),2),"Blank")</f>
        <v>Blank</v>
      </c>
    </row>
    <row r="1114" spans="1:9" x14ac:dyDescent="0.2">
      <c r="A1114" s="28">
        <f>MONTH(B1114)</f>
        <v>1</v>
      </c>
      <c r="I1114" s="28" t="str">
        <f>IFERROR(INDEX(Categorization!$D$2:$E$111,MATCH(Table1[[#This Row],[Category]],Categorization!$D$2:$D$111,0),2),"Blank")</f>
        <v>Blank</v>
      </c>
    </row>
    <row r="1115" spans="1:9" x14ac:dyDescent="0.2">
      <c r="A1115" s="28">
        <f>MONTH(B1115)</f>
        <v>1</v>
      </c>
      <c r="I1115" s="28" t="str">
        <f>IFERROR(INDEX(Categorization!$D$2:$E$111,MATCH(Table1[[#This Row],[Category]],Categorization!$D$2:$D$111,0),2),"Blank")</f>
        <v>Blank</v>
      </c>
    </row>
    <row r="1116" spans="1:9" x14ac:dyDescent="0.2">
      <c r="A1116" s="28">
        <f>MONTH(B1116)</f>
        <v>1</v>
      </c>
      <c r="I1116" s="28" t="str">
        <f>IFERROR(INDEX(Categorization!$D$2:$E$111,MATCH(Table1[[#This Row],[Category]],Categorization!$D$2:$D$111,0),2),"Blank")</f>
        <v>Blank</v>
      </c>
    </row>
    <row r="1117" spans="1:9" x14ac:dyDescent="0.2">
      <c r="A1117" s="28">
        <f>MONTH(B1117)</f>
        <v>1</v>
      </c>
      <c r="I1117" s="28" t="str">
        <f>IFERROR(INDEX(Categorization!$D$2:$E$111,MATCH(Table1[[#This Row],[Category]],Categorization!$D$2:$D$111,0),2),"Blank")</f>
        <v>Blank</v>
      </c>
    </row>
    <row r="1118" spans="1:9" x14ac:dyDescent="0.2">
      <c r="A1118" s="28">
        <f>MONTH(B1118)</f>
        <v>1</v>
      </c>
      <c r="I1118" s="28" t="str">
        <f>IFERROR(INDEX(Categorization!$D$2:$E$111,MATCH(Table1[[#This Row],[Category]],Categorization!$D$2:$D$111,0),2),"Blank")</f>
        <v>Blank</v>
      </c>
    </row>
    <row r="1119" spans="1:9" x14ac:dyDescent="0.2">
      <c r="A1119" s="28">
        <f>MONTH(B1119)</f>
        <v>1</v>
      </c>
      <c r="I1119" s="28" t="str">
        <f>IFERROR(INDEX(Categorization!$D$2:$E$111,MATCH(Table1[[#This Row],[Category]],Categorization!$D$2:$D$111,0),2),"Blank")</f>
        <v>Blank</v>
      </c>
    </row>
    <row r="1120" spans="1:9" x14ac:dyDescent="0.2">
      <c r="A1120" s="28">
        <f>MONTH(B1120)</f>
        <v>1</v>
      </c>
      <c r="I1120" s="28" t="str">
        <f>IFERROR(INDEX(Categorization!$D$2:$E$111,MATCH(Table1[[#This Row],[Category]],Categorization!$D$2:$D$111,0),2),"Blank")</f>
        <v>Blank</v>
      </c>
    </row>
    <row r="1121" spans="1:9" x14ac:dyDescent="0.2">
      <c r="A1121" s="28">
        <f>MONTH(B1121)</f>
        <v>1</v>
      </c>
      <c r="I1121" s="28" t="str">
        <f>IFERROR(INDEX(Categorization!$D$2:$E$111,MATCH(Table1[[#This Row],[Category]],Categorization!$D$2:$D$111,0),2),"Blank")</f>
        <v>Blank</v>
      </c>
    </row>
    <row r="1122" spans="1:9" x14ac:dyDescent="0.2">
      <c r="A1122" s="28">
        <f>MONTH(B1122)</f>
        <v>1</v>
      </c>
      <c r="I1122" s="28" t="str">
        <f>IFERROR(INDEX(Categorization!$D$2:$E$111,MATCH(Table1[[#This Row],[Category]],Categorization!$D$2:$D$111,0),2),"Blank")</f>
        <v>Blank</v>
      </c>
    </row>
    <row r="1123" spans="1:9" x14ac:dyDescent="0.2">
      <c r="A1123" s="28">
        <f>MONTH(B1123)</f>
        <v>1</v>
      </c>
      <c r="I1123" s="28" t="str">
        <f>IFERROR(INDEX(Categorization!$D$2:$E$111,MATCH(Table1[[#This Row],[Category]],Categorization!$D$2:$D$111,0),2),"Blank")</f>
        <v>Blank</v>
      </c>
    </row>
    <row r="1124" spans="1:9" x14ac:dyDescent="0.2">
      <c r="A1124" s="28">
        <f>MONTH(B1124)</f>
        <v>1</v>
      </c>
      <c r="I1124" s="28" t="str">
        <f>IFERROR(INDEX(Categorization!$D$2:$E$111,MATCH(Table1[[#This Row],[Category]],Categorization!$D$2:$D$111,0),2),"Blank")</f>
        <v>Blank</v>
      </c>
    </row>
    <row r="1125" spans="1:9" x14ac:dyDescent="0.2">
      <c r="A1125" s="28">
        <f>MONTH(B1125)</f>
        <v>1</v>
      </c>
      <c r="I1125" s="28" t="str">
        <f>IFERROR(INDEX(Categorization!$D$2:$E$111,MATCH(Table1[[#This Row],[Category]],Categorization!$D$2:$D$111,0),2),"Blank")</f>
        <v>Blank</v>
      </c>
    </row>
    <row r="1126" spans="1:9" x14ac:dyDescent="0.2">
      <c r="A1126" s="28">
        <f>MONTH(B1126)</f>
        <v>1</v>
      </c>
      <c r="I1126" s="28" t="str">
        <f>IFERROR(INDEX(Categorization!$D$2:$E$111,MATCH(Table1[[#This Row],[Category]],Categorization!$D$2:$D$111,0),2),"Blank")</f>
        <v>Blank</v>
      </c>
    </row>
    <row r="1127" spans="1:9" x14ac:dyDescent="0.2">
      <c r="A1127" s="28">
        <f>MONTH(B1127)</f>
        <v>1</v>
      </c>
      <c r="I1127" s="28" t="str">
        <f>IFERROR(INDEX(Categorization!$D$2:$E$111,MATCH(Table1[[#This Row],[Category]],Categorization!$D$2:$D$111,0),2),"Blank")</f>
        <v>Blank</v>
      </c>
    </row>
    <row r="1128" spans="1:9" x14ac:dyDescent="0.2">
      <c r="A1128" s="28">
        <f>MONTH(B1128)</f>
        <v>1</v>
      </c>
      <c r="I1128" s="28" t="str">
        <f>IFERROR(INDEX(Categorization!$D$2:$E$111,MATCH(Table1[[#This Row],[Category]],Categorization!$D$2:$D$111,0),2),"Blank")</f>
        <v>Blank</v>
      </c>
    </row>
    <row r="1129" spans="1:9" x14ac:dyDescent="0.2">
      <c r="A1129" s="28">
        <f>MONTH(B1129)</f>
        <v>1</v>
      </c>
      <c r="I1129" s="28" t="str">
        <f>IFERROR(INDEX(Categorization!$D$2:$E$111,MATCH(Table1[[#This Row],[Category]],Categorization!$D$2:$D$111,0),2),"Blank")</f>
        <v>Blank</v>
      </c>
    </row>
    <row r="1130" spans="1:9" x14ac:dyDescent="0.2">
      <c r="A1130" s="28">
        <f>MONTH(B1130)</f>
        <v>1</v>
      </c>
      <c r="I1130" s="28" t="str">
        <f>IFERROR(INDEX(Categorization!$D$2:$E$111,MATCH(Table1[[#This Row],[Category]],Categorization!$D$2:$D$111,0),2),"Blank")</f>
        <v>Blank</v>
      </c>
    </row>
    <row r="1131" spans="1:9" x14ac:dyDescent="0.2">
      <c r="A1131" s="28">
        <f>MONTH(B1131)</f>
        <v>1</v>
      </c>
      <c r="I1131" s="28" t="str">
        <f>IFERROR(INDEX(Categorization!$D$2:$E$111,MATCH(Table1[[#This Row],[Category]],Categorization!$D$2:$D$111,0),2),"Blank")</f>
        <v>Blank</v>
      </c>
    </row>
    <row r="1132" spans="1:9" x14ac:dyDescent="0.2">
      <c r="A1132" s="28">
        <f>MONTH(B1132)</f>
        <v>1</v>
      </c>
      <c r="I1132" s="28" t="str">
        <f>IFERROR(INDEX(Categorization!$D$2:$E$111,MATCH(Table1[[#This Row],[Category]],Categorization!$D$2:$D$111,0),2),"Blank")</f>
        <v>Blank</v>
      </c>
    </row>
    <row r="1133" spans="1:9" x14ac:dyDescent="0.2">
      <c r="A1133" s="28">
        <f>MONTH(B1133)</f>
        <v>1</v>
      </c>
      <c r="I1133" s="28" t="str">
        <f>IFERROR(INDEX(Categorization!$D$2:$E$111,MATCH(Table1[[#This Row],[Category]],Categorization!$D$2:$D$111,0),2),"Blank")</f>
        <v>Blank</v>
      </c>
    </row>
    <row r="1134" spans="1:9" x14ac:dyDescent="0.2">
      <c r="A1134" s="28">
        <f>MONTH(B1134)</f>
        <v>1</v>
      </c>
      <c r="I1134" s="28" t="str">
        <f>IFERROR(INDEX(Categorization!$D$2:$E$111,MATCH(Table1[[#This Row],[Category]],Categorization!$D$2:$D$111,0),2),"Blank")</f>
        <v>Blank</v>
      </c>
    </row>
    <row r="1135" spans="1:9" x14ac:dyDescent="0.2">
      <c r="A1135" s="28">
        <f>MONTH(B1135)</f>
        <v>1</v>
      </c>
      <c r="I1135" s="28" t="str">
        <f>IFERROR(INDEX(Categorization!$D$2:$E$111,MATCH(Table1[[#This Row],[Category]],Categorization!$D$2:$D$111,0),2),"Blank")</f>
        <v>Blank</v>
      </c>
    </row>
    <row r="1136" spans="1:9" x14ac:dyDescent="0.2">
      <c r="A1136" s="28">
        <f>MONTH(B1136)</f>
        <v>1</v>
      </c>
      <c r="I1136" s="28" t="str">
        <f>IFERROR(INDEX(Categorization!$D$2:$E$111,MATCH(Table1[[#This Row],[Category]],Categorization!$D$2:$D$111,0),2),"Blank")</f>
        <v>Blank</v>
      </c>
    </row>
    <row r="1137" spans="1:9" x14ac:dyDescent="0.2">
      <c r="A1137" s="28">
        <f>MONTH(B1137)</f>
        <v>1</v>
      </c>
      <c r="I1137" s="28" t="str">
        <f>IFERROR(INDEX(Categorization!$D$2:$E$111,MATCH(Table1[[#This Row],[Category]],Categorization!$D$2:$D$111,0),2),"Blank")</f>
        <v>Blank</v>
      </c>
    </row>
    <row r="1138" spans="1:9" x14ac:dyDescent="0.2">
      <c r="A1138" s="28">
        <f>MONTH(B1138)</f>
        <v>1</v>
      </c>
      <c r="I1138" s="28" t="str">
        <f>IFERROR(INDEX(Categorization!$D$2:$E$111,MATCH(Table1[[#This Row],[Category]],Categorization!$D$2:$D$111,0),2),"Blank")</f>
        <v>Blank</v>
      </c>
    </row>
    <row r="1139" spans="1:9" x14ac:dyDescent="0.2">
      <c r="A1139" s="28">
        <f>MONTH(B1139)</f>
        <v>1</v>
      </c>
      <c r="I1139" s="28" t="str">
        <f>IFERROR(INDEX(Categorization!$D$2:$E$111,MATCH(Table1[[#This Row],[Category]],Categorization!$D$2:$D$111,0),2),"Blank")</f>
        <v>Blank</v>
      </c>
    </row>
    <row r="1140" spans="1:9" x14ac:dyDescent="0.2">
      <c r="A1140" s="28">
        <f>MONTH(B1140)</f>
        <v>1</v>
      </c>
      <c r="I1140" s="28" t="str">
        <f>IFERROR(INDEX(Categorization!$D$2:$E$111,MATCH(Table1[[#This Row],[Category]],Categorization!$D$2:$D$111,0),2),"Blank")</f>
        <v>Blank</v>
      </c>
    </row>
    <row r="1141" spans="1:9" x14ac:dyDescent="0.2">
      <c r="A1141" s="28">
        <f>MONTH(B1141)</f>
        <v>1</v>
      </c>
      <c r="I1141" s="28" t="str">
        <f>IFERROR(INDEX(Categorization!$D$2:$E$111,MATCH(Table1[[#This Row],[Category]],Categorization!$D$2:$D$111,0),2),"Blank")</f>
        <v>Blank</v>
      </c>
    </row>
    <row r="1142" spans="1:9" x14ac:dyDescent="0.2">
      <c r="A1142" s="28">
        <f>MONTH(B1142)</f>
        <v>1</v>
      </c>
      <c r="I1142" s="28" t="str">
        <f>IFERROR(INDEX(Categorization!$D$2:$E$111,MATCH(Table1[[#This Row],[Category]],Categorization!$D$2:$D$111,0),2),"Blank")</f>
        <v>Blank</v>
      </c>
    </row>
    <row r="1143" spans="1:9" x14ac:dyDescent="0.2">
      <c r="A1143" s="28">
        <f>MONTH(B1143)</f>
        <v>1</v>
      </c>
      <c r="I1143" s="28" t="str">
        <f>IFERROR(INDEX(Categorization!$D$2:$E$111,MATCH(Table1[[#This Row],[Category]],Categorization!$D$2:$D$111,0),2),"Blank")</f>
        <v>Blank</v>
      </c>
    </row>
    <row r="1144" spans="1:9" x14ac:dyDescent="0.2">
      <c r="A1144" s="28">
        <f>MONTH(B1144)</f>
        <v>1</v>
      </c>
      <c r="I1144" s="28" t="str">
        <f>IFERROR(INDEX(Categorization!$D$2:$E$111,MATCH(Table1[[#This Row],[Category]],Categorization!$D$2:$D$111,0),2),"Blank")</f>
        <v>Blank</v>
      </c>
    </row>
    <row r="1145" spans="1:9" x14ac:dyDescent="0.2">
      <c r="A1145" s="28">
        <f>MONTH(B1145)</f>
        <v>1</v>
      </c>
      <c r="I1145" s="28" t="str">
        <f>IFERROR(INDEX(Categorization!$D$2:$E$111,MATCH(Table1[[#This Row],[Category]],Categorization!$D$2:$D$111,0),2),"Blank")</f>
        <v>Blank</v>
      </c>
    </row>
    <row r="1146" spans="1:9" x14ac:dyDescent="0.2">
      <c r="A1146" s="28">
        <f>MONTH(B1146)</f>
        <v>1</v>
      </c>
      <c r="I1146" s="28" t="str">
        <f>IFERROR(INDEX(Categorization!$D$2:$E$111,MATCH(Table1[[#This Row],[Category]],Categorization!$D$2:$D$111,0),2),"Blank")</f>
        <v>Blank</v>
      </c>
    </row>
    <row r="1147" spans="1:9" x14ac:dyDescent="0.2">
      <c r="A1147" s="28">
        <f>MONTH(B1147)</f>
        <v>1</v>
      </c>
      <c r="I1147" s="28" t="str">
        <f>IFERROR(INDEX(Categorization!$D$2:$E$111,MATCH(Table1[[#This Row],[Category]],Categorization!$D$2:$D$111,0),2),"Blank")</f>
        <v>Blank</v>
      </c>
    </row>
    <row r="1148" spans="1:9" x14ac:dyDescent="0.2">
      <c r="A1148" s="28">
        <f>MONTH(B1148)</f>
        <v>1</v>
      </c>
      <c r="I1148" s="28" t="str">
        <f>IFERROR(INDEX(Categorization!$D$2:$E$111,MATCH(Table1[[#This Row],[Category]],Categorization!$D$2:$D$111,0),2),"Blank")</f>
        <v>Blank</v>
      </c>
    </row>
    <row r="1149" spans="1:9" x14ac:dyDescent="0.2">
      <c r="A1149" s="28">
        <f>MONTH(B1149)</f>
        <v>1</v>
      </c>
      <c r="I1149" s="28" t="str">
        <f>IFERROR(INDEX(Categorization!$D$2:$E$111,MATCH(Table1[[#This Row],[Category]],Categorization!$D$2:$D$111,0),2),"Blank")</f>
        <v>Blank</v>
      </c>
    </row>
    <row r="1150" spans="1:9" x14ac:dyDescent="0.2">
      <c r="A1150" s="28">
        <f>MONTH(B1150)</f>
        <v>1</v>
      </c>
      <c r="I1150" s="28" t="str">
        <f>IFERROR(INDEX(Categorization!$D$2:$E$111,MATCH(Table1[[#This Row],[Category]],Categorization!$D$2:$D$111,0),2),"Blank")</f>
        <v>Blank</v>
      </c>
    </row>
    <row r="1151" spans="1:9" x14ac:dyDescent="0.2">
      <c r="A1151" s="28">
        <f>MONTH(B1151)</f>
        <v>1</v>
      </c>
      <c r="I1151" s="28" t="str">
        <f>IFERROR(INDEX(Categorization!$D$2:$E$111,MATCH(Table1[[#This Row],[Category]],Categorization!$D$2:$D$111,0),2),"Blank")</f>
        <v>Blank</v>
      </c>
    </row>
    <row r="1152" spans="1:9" x14ac:dyDescent="0.2">
      <c r="A1152" s="28">
        <f>MONTH(B1152)</f>
        <v>1</v>
      </c>
      <c r="I1152" s="28" t="str">
        <f>IFERROR(INDEX(Categorization!$D$2:$E$111,MATCH(Table1[[#This Row],[Category]],Categorization!$D$2:$D$111,0),2),"Blank")</f>
        <v>Blank</v>
      </c>
    </row>
    <row r="1153" spans="1:9" x14ac:dyDescent="0.2">
      <c r="A1153" s="28">
        <f>MONTH(B1153)</f>
        <v>1</v>
      </c>
      <c r="I1153" s="28" t="str">
        <f>IFERROR(INDEX(Categorization!$D$2:$E$111,MATCH(Table1[[#This Row],[Category]],Categorization!$D$2:$D$111,0),2),"Blank")</f>
        <v>Blank</v>
      </c>
    </row>
    <row r="1154" spans="1:9" x14ac:dyDescent="0.2">
      <c r="A1154" s="28">
        <f>MONTH(B1154)</f>
        <v>1</v>
      </c>
      <c r="I1154" s="28" t="str">
        <f>IFERROR(INDEX(Categorization!$D$2:$E$111,MATCH(Table1[[#This Row],[Category]],Categorization!$D$2:$D$111,0),2),"Blank")</f>
        <v>Blank</v>
      </c>
    </row>
    <row r="1155" spans="1:9" x14ac:dyDescent="0.2">
      <c r="A1155" s="28">
        <f>MONTH(B1155)</f>
        <v>1</v>
      </c>
      <c r="I1155" s="28" t="str">
        <f>IFERROR(INDEX(Categorization!$D$2:$E$111,MATCH(Table1[[#This Row],[Category]],Categorization!$D$2:$D$111,0),2),"Blank")</f>
        <v>Blank</v>
      </c>
    </row>
    <row r="1156" spans="1:9" x14ac:dyDescent="0.2">
      <c r="A1156" s="28">
        <f>MONTH(B1156)</f>
        <v>1</v>
      </c>
      <c r="I1156" s="28" t="str">
        <f>IFERROR(INDEX(Categorization!$D$2:$E$111,MATCH(Table1[[#This Row],[Category]],Categorization!$D$2:$D$111,0),2),"Blank")</f>
        <v>Blank</v>
      </c>
    </row>
    <row r="1157" spans="1:9" x14ac:dyDescent="0.2">
      <c r="A1157" s="28">
        <f>MONTH(B1157)</f>
        <v>1</v>
      </c>
      <c r="I1157" s="28" t="str">
        <f>IFERROR(INDEX(Categorization!$D$2:$E$111,MATCH(Table1[[#This Row],[Category]],Categorization!$D$2:$D$111,0),2),"Blank")</f>
        <v>Blank</v>
      </c>
    </row>
    <row r="1158" spans="1:9" x14ac:dyDescent="0.2">
      <c r="A1158" s="28">
        <f>MONTH(B1158)</f>
        <v>1</v>
      </c>
      <c r="I1158" s="28" t="str">
        <f>IFERROR(INDEX(Categorization!$D$2:$E$111,MATCH(Table1[[#This Row],[Category]],Categorization!$D$2:$D$111,0),2),"Blank")</f>
        <v>Blank</v>
      </c>
    </row>
    <row r="1159" spans="1:9" x14ac:dyDescent="0.2">
      <c r="A1159" s="28">
        <f>MONTH(B1159)</f>
        <v>1</v>
      </c>
      <c r="I1159" s="28" t="str">
        <f>IFERROR(INDEX(Categorization!$D$2:$E$111,MATCH(Table1[[#This Row],[Category]],Categorization!$D$2:$D$111,0),2),"Blank")</f>
        <v>Blank</v>
      </c>
    </row>
    <row r="1160" spans="1:9" x14ac:dyDescent="0.2">
      <c r="A1160" s="28">
        <f>MONTH(B1160)</f>
        <v>1</v>
      </c>
      <c r="I1160" s="28" t="str">
        <f>IFERROR(INDEX(Categorization!$D$2:$E$111,MATCH(Table1[[#This Row],[Category]],Categorization!$D$2:$D$111,0),2),"Blank")</f>
        <v>Blank</v>
      </c>
    </row>
    <row r="1161" spans="1:9" x14ac:dyDescent="0.2">
      <c r="A1161" s="28">
        <f>MONTH(B1161)</f>
        <v>1</v>
      </c>
      <c r="I1161" s="28" t="str">
        <f>IFERROR(INDEX(Categorization!$D$2:$E$111,MATCH(Table1[[#This Row],[Category]],Categorization!$D$2:$D$111,0),2),"Blank")</f>
        <v>Blank</v>
      </c>
    </row>
    <row r="1162" spans="1:9" x14ac:dyDescent="0.2">
      <c r="A1162" s="28">
        <f>MONTH(B1162)</f>
        <v>1</v>
      </c>
      <c r="I1162" s="28" t="str">
        <f>IFERROR(INDEX(Categorization!$D$2:$E$111,MATCH(Table1[[#This Row],[Category]],Categorization!$D$2:$D$111,0),2),"Blank")</f>
        <v>Blank</v>
      </c>
    </row>
    <row r="1163" spans="1:9" x14ac:dyDescent="0.2">
      <c r="A1163" s="28">
        <f>MONTH(B1163)</f>
        <v>1</v>
      </c>
      <c r="I1163" s="28" t="str">
        <f>IFERROR(INDEX(Categorization!$D$2:$E$111,MATCH(Table1[[#This Row],[Category]],Categorization!$D$2:$D$111,0),2),"Blank")</f>
        <v>Blank</v>
      </c>
    </row>
    <row r="1164" spans="1:9" x14ac:dyDescent="0.2">
      <c r="A1164" s="28">
        <f>MONTH(B1164)</f>
        <v>1</v>
      </c>
      <c r="I1164" s="28" t="str">
        <f>IFERROR(INDEX(Categorization!$D$2:$E$111,MATCH(Table1[[#This Row],[Category]],Categorization!$D$2:$D$111,0),2),"Blank")</f>
        <v>Blank</v>
      </c>
    </row>
    <row r="1165" spans="1:9" x14ac:dyDescent="0.2">
      <c r="A1165" s="28">
        <f>MONTH(B1165)</f>
        <v>1</v>
      </c>
      <c r="I1165" s="28" t="str">
        <f>IFERROR(INDEX(Categorization!$D$2:$E$111,MATCH(Table1[[#This Row],[Category]],Categorization!$D$2:$D$111,0),2),"Blank")</f>
        <v>Blank</v>
      </c>
    </row>
    <row r="1166" spans="1:9" x14ac:dyDescent="0.2">
      <c r="A1166" s="28">
        <f>MONTH(B1166)</f>
        <v>1</v>
      </c>
      <c r="I1166" s="28" t="str">
        <f>IFERROR(INDEX(Categorization!$D$2:$E$111,MATCH(Table1[[#This Row],[Category]],Categorization!$D$2:$D$111,0),2),"Blank")</f>
        <v>Blank</v>
      </c>
    </row>
    <row r="1167" spans="1:9" x14ac:dyDescent="0.2">
      <c r="A1167" s="28">
        <f>MONTH(B1167)</f>
        <v>1</v>
      </c>
      <c r="I1167" s="28" t="str">
        <f>IFERROR(INDEX(Categorization!$D$2:$E$111,MATCH(Table1[[#This Row],[Category]],Categorization!$D$2:$D$111,0),2),"Blank")</f>
        <v>Blank</v>
      </c>
    </row>
    <row r="1168" spans="1:9" x14ac:dyDescent="0.2">
      <c r="A1168" s="28">
        <f>MONTH(B1168)</f>
        <v>1</v>
      </c>
      <c r="I1168" s="28" t="str">
        <f>IFERROR(INDEX(Categorization!$D$2:$E$111,MATCH(Table1[[#This Row],[Category]],Categorization!$D$2:$D$111,0),2),"Blank")</f>
        <v>Blank</v>
      </c>
    </row>
    <row r="1169" spans="1:9" x14ac:dyDescent="0.2">
      <c r="A1169" s="28">
        <f>MONTH(B1169)</f>
        <v>1</v>
      </c>
      <c r="I1169" s="28" t="str">
        <f>IFERROR(INDEX(Categorization!$D$2:$E$111,MATCH(Table1[[#This Row],[Category]],Categorization!$D$2:$D$111,0),2),"Blank")</f>
        <v>Blank</v>
      </c>
    </row>
    <row r="1170" spans="1:9" x14ac:dyDescent="0.2">
      <c r="A1170" s="28">
        <f>MONTH(B1170)</f>
        <v>1</v>
      </c>
      <c r="I1170" s="28" t="str">
        <f>IFERROR(INDEX(Categorization!$D$2:$E$111,MATCH(Table1[[#This Row],[Category]],Categorization!$D$2:$D$111,0),2),"Blank")</f>
        <v>Blank</v>
      </c>
    </row>
    <row r="1171" spans="1:9" x14ac:dyDescent="0.2">
      <c r="A1171" s="28">
        <f>MONTH(B1171)</f>
        <v>1</v>
      </c>
      <c r="I1171" s="28" t="str">
        <f>IFERROR(INDEX(Categorization!$D$2:$E$111,MATCH(Table1[[#This Row],[Category]],Categorization!$D$2:$D$111,0),2),"Blank")</f>
        <v>Blank</v>
      </c>
    </row>
    <row r="1172" spans="1:9" x14ac:dyDescent="0.2">
      <c r="A1172" s="28">
        <f>MONTH(B1172)</f>
        <v>1</v>
      </c>
      <c r="I1172" s="28" t="str">
        <f>IFERROR(INDEX(Categorization!$D$2:$E$111,MATCH(Table1[[#This Row],[Category]],Categorization!$D$2:$D$111,0),2),"Blank")</f>
        <v>Blank</v>
      </c>
    </row>
    <row r="1173" spans="1:9" x14ac:dyDescent="0.2">
      <c r="A1173" s="28">
        <f>MONTH(B1173)</f>
        <v>1</v>
      </c>
      <c r="I1173" s="28" t="str">
        <f>IFERROR(INDEX(Categorization!$D$2:$E$111,MATCH(Table1[[#This Row],[Category]],Categorization!$D$2:$D$111,0),2),"Blank")</f>
        <v>Blank</v>
      </c>
    </row>
    <row r="1174" spans="1:9" x14ac:dyDescent="0.2">
      <c r="A1174" s="28">
        <f>MONTH(B1174)</f>
        <v>1</v>
      </c>
      <c r="I1174" s="28" t="str">
        <f>IFERROR(INDEX(Categorization!$D$2:$E$111,MATCH(Table1[[#This Row],[Category]],Categorization!$D$2:$D$111,0),2),"Blank")</f>
        <v>Blank</v>
      </c>
    </row>
    <row r="1175" spans="1:9" x14ac:dyDescent="0.2">
      <c r="A1175" s="28">
        <f>MONTH(B1175)</f>
        <v>1</v>
      </c>
      <c r="I1175" s="28" t="str">
        <f>IFERROR(INDEX(Categorization!$D$2:$E$111,MATCH(Table1[[#This Row],[Category]],Categorization!$D$2:$D$111,0),2),"Blank")</f>
        <v>Blank</v>
      </c>
    </row>
    <row r="1176" spans="1:9" x14ac:dyDescent="0.2">
      <c r="A1176" s="28">
        <f>MONTH(B1176)</f>
        <v>1</v>
      </c>
      <c r="I1176" s="28" t="str">
        <f>IFERROR(INDEX(Categorization!$D$2:$E$111,MATCH(Table1[[#This Row],[Category]],Categorization!$D$2:$D$111,0),2),"Blank")</f>
        <v>Blank</v>
      </c>
    </row>
    <row r="1177" spans="1:9" x14ac:dyDescent="0.2">
      <c r="A1177" s="28">
        <f>MONTH(B1177)</f>
        <v>1</v>
      </c>
      <c r="I1177" s="28" t="str">
        <f>IFERROR(INDEX(Categorization!$D$2:$E$111,MATCH(Table1[[#This Row],[Category]],Categorization!$D$2:$D$111,0),2),"Blank")</f>
        <v>Blank</v>
      </c>
    </row>
    <row r="1178" spans="1:9" x14ac:dyDescent="0.2">
      <c r="A1178" s="28">
        <f>MONTH(B1178)</f>
        <v>1</v>
      </c>
      <c r="I1178" s="28" t="str">
        <f>IFERROR(INDEX(Categorization!$D$2:$E$111,MATCH(Table1[[#This Row],[Category]],Categorization!$D$2:$D$111,0),2),"Blank")</f>
        <v>Blank</v>
      </c>
    </row>
    <row r="1179" spans="1:9" x14ac:dyDescent="0.2">
      <c r="A1179" s="28">
        <f>MONTH(B1179)</f>
        <v>1</v>
      </c>
      <c r="I1179" s="28" t="str">
        <f>IFERROR(INDEX(Categorization!$D$2:$E$111,MATCH(Table1[[#This Row],[Category]],Categorization!$D$2:$D$111,0),2),"Blank")</f>
        <v>Blank</v>
      </c>
    </row>
    <row r="1180" spans="1:9" x14ac:dyDescent="0.2">
      <c r="A1180" s="28">
        <f>MONTH(B1180)</f>
        <v>1</v>
      </c>
      <c r="I1180" s="28" t="str">
        <f>IFERROR(INDEX(Categorization!$D$2:$E$111,MATCH(Table1[[#This Row],[Category]],Categorization!$D$2:$D$111,0),2),"Blank")</f>
        <v>Blank</v>
      </c>
    </row>
    <row r="1181" spans="1:9" x14ac:dyDescent="0.2">
      <c r="A1181" s="28">
        <f>MONTH(B1181)</f>
        <v>1</v>
      </c>
      <c r="I1181" s="28" t="str">
        <f>IFERROR(INDEX(Categorization!$D$2:$E$111,MATCH(Table1[[#This Row],[Category]],Categorization!$D$2:$D$111,0),2),"Blank")</f>
        <v>Blank</v>
      </c>
    </row>
    <row r="1182" spans="1:9" x14ac:dyDescent="0.2">
      <c r="A1182" s="28">
        <f>MONTH(B1182)</f>
        <v>1</v>
      </c>
      <c r="I1182" s="28" t="str">
        <f>IFERROR(INDEX(Categorization!$D$2:$E$111,MATCH(Table1[[#This Row],[Category]],Categorization!$D$2:$D$111,0),2),"Blank")</f>
        <v>Blank</v>
      </c>
    </row>
    <row r="1183" spans="1:9" x14ac:dyDescent="0.2">
      <c r="A1183" s="28">
        <f>MONTH(B1183)</f>
        <v>1</v>
      </c>
      <c r="I1183" s="28" t="str">
        <f>IFERROR(INDEX(Categorization!$D$2:$E$111,MATCH(Table1[[#This Row],[Category]],Categorization!$D$2:$D$111,0),2),"Blank")</f>
        <v>Blank</v>
      </c>
    </row>
    <row r="1184" spans="1:9" x14ac:dyDescent="0.2">
      <c r="A1184" s="28">
        <f>MONTH(B1184)</f>
        <v>1</v>
      </c>
      <c r="I1184" s="28" t="str">
        <f>IFERROR(INDEX(Categorization!$D$2:$E$111,MATCH(Table1[[#This Row],[Category]],Categorization!$D$2:$D$111,0),2),"Blank")</f>
        <v>Blank</v>
      </c>
    </row>
    <row r="1185" spans="1:9" x14ac:dyDescent="0.2">
      <c r="A1185" s="28">
        <f>MONTH(B1185)</f>
        <v>1</v>
      </c>
      <c r="I1185" s="28" t="str">
        <f>IFERROR(INDEX(Categorization!$D$2:$E$111,MATCH(Table1[[#This Row],[Category]],Categorization!$D$2:$D$111,0),2),"Blank")</f>
        <v>Blank</v>
      </c>
    </row>
    <row r="1186" spans="1:9" x14ac:dyDescent="0.2">
      <c r="A1186" s="28">
        <f>MONTH(B1186)</f>
        <v>1</v>
      </c>
      <c r="I1186" s="28" t="str">
        <f>IFERROR(INDEX(Categorization!$D$2:$E$111,MATCH(Table1[[#This Row],[Category]],Categorization!$D$2:$D$111,0),2),"Blank")</f>
        <v>Blank</v>
      </c>
    </row>
    <row r="1187" spans="1:9" x14ac:dyDescent="0.2">
      <c r="A1187" s="28">
        <f>MONTH(B1187)</f>
        <v>1</v>
      </c>
      <c r="I1187" s="28" t="str">
        <f>IFERROR(INDEX(Categorization!$D$2:$E$111,MATCH(Table1[[#This Row],[Category]],Categorization!$D$2:$D$111,0),2),"Blank")</f>
        <v>Blank</v>
      </c>
    </row>
    <row r="1188" spans="1:9" x14ac:dyDescent="0.2">
      <c r="A1188" s="28">
        <f>MONTH(B1188)</f>
        <v>1</v>
      </c>
      <c r="I1188" s="28" t="str">
        <f>IFERROR(INDEX(Categorization!$D$2:$E$111,MATCH(Table1[[#This Row],[Category]],Categorization!$D$2:$D$111,0),2),"Blank")</f>
        <v>Blank</v>
      </c>
    </row>
    <row r="1189" spans="1:9" x14ac:dyDescent="0.2">
      <c r="A1189" s="28">
        <f>MONTH(B1189)</f>
        <v>1</v>
      </c>
      <c r="I1189" s="28" t="str">
        <f>IFERROR(INDEX(Categorization!$D$2:$E$111,MATCH(Table1[[#This Row],[Category]],Categorization!$D$2:$D$111,0),2),"Blank")</f>
        <v>Blank</v>
      </c>
    </row>
    <row r="1190" spans="1:9" x14ac:dyDescent="0.2">
      <c r="A1190" s="28">
        <f>MONTH(B1190)</f>
        <v>1</v>
      </c>
      <c r="I1190" s="28" t="str">
        <f>IFERROR(INDEX(Categorization!$D$2:$E$111,MATCH(Table1[[#This Row],[Category]],Categorization!$D$2:$D$111,0),2),"Blank")</f>
        <v>Blank</v>
      </c>
    </row>
    <row r="1191" spans="1:9" x14ac:dyDescent="0.2">
      <c r="A1191" s="28">
        <f>MONTH(B1191)</f>
        <v>1</v>
      </c>
      <c r="I1191" s="28" t="str">
        <f>IFERROR(INDEX(Categorization!$D$2:$E$111,MATCH(Table1[[#This Row],[Category]],Categorization!$D$2:$D$111,0),2),"Blank")</f>
        <v>Blank</v>
      </c>
    </row>
    <row r="1192" spans="1:9" x14ac:dyDescent="0.2">
      <c r="A1192" s="28">
        <f>MONTH(B1192)</f>
        <v>1</v>
      </c>
      <c r="I1192" s="28" t="str">
        <f>IFERROR(INDEX(Categorization!$D$2:$E$111,MATCH(Table1[[#This Row],[Category]],Categorization!$D$2:$D$111,0),2),"Blank")</f>
        <v>Blank</v>
      </c>
    </row>
    <row r="1193" spans="1:9" x14ac:dyDescent="0.2">
      <c r="A1193" s="28">
        <f>MONTH(B1193)</f>
        <v>1</v>
      </c>
      <c r="I1193" s="28" t="str">
        <f>IFERROR(INDEX(Categorization!$D$2:$E$111,MATCH(Table1[[#This Row],[Category]],Categorization!$D$2:$D$111,0),2),"Blank")</f>
        <v>Blank</v>
      </c>
    </row>
    <row r="1194" spans="1:9" x14ac:dyDescent="0.2">
      <c r="A1194" s="28">
        <f>MONTH(B1194)</f>
        <v>1</v>
      </c>
      <c r="I1194" s="28" t="str">
        <f>IFERROR(INDEX(Categorization!$D$2:$E$111,MATCH(Table1[[#This Row],[Category]],Categorization!$D$2:$D$111,0),2),"Blank")</f>
        <v>Blank</v>
      </c>
    </row>
    <row r="1195" spans="1:9" x14ac:dyDescent="0.2">
      <c r="A1195" s="28">
        <f>MONTH(B1195)</f>
        <v>1</v>
      </c>
      <c r="I1195" s="28" t="str">
        <f>IFERROR(INDEX(Categorization!$D$2:$E$111,MATCH(Table1[[#This Row],[Category]],Categorization!$D$2:$D$111,0),2),"Blank")</f>
        <v>Blank</v>
      </c>
    </row>
    <row r="1196" spans="1:9" x14ac:dyDescent="0.2">
      <c r="A1196" s="28">
        <f>MONTH(B1196)</f>
        <v>1</v>
      </c>
      <c r="I1196" s="28" t="str">
        <f>IFERROR(INDEX(Categorization!$D$2:$E$111,MATCH(Table1[[#This Row],[Category]],Categorization!$D$2:$D$111,0),2),"Blank")</f>
        <v>Blank</v>
      </c>
    </row>
    <row r="1197" spans="1:9" x14ac:dyDescent="0.2">
      <c r="A1197" s="28">
        <f>MONTH(B1197)</f>
        <v>1</v>
      </c>
      <c r="I1197" s="28" t="str">
        <f>IFERROR(INDEX(Categorization!$D$2:$E$111,MATCH(Table1[[#This Row],[Category]],Categorization!$D$2:$D$111,0),2),"Blank")</f>
        <v>Blank</v>
      </c>
    </row>
    <row r="1198" spans="1:9" x14ac:dyDescent="0.2">
      <c r="A1198" s="28">
        <f>MONTH(B1198)</f>
        <v>1</v>
      </c>
      <c r="I1198" s="28" t="str">
        <f>IFERROR(INDEX(Categorization!$D$2:$E$111,MATCH(Table1[[#This Row],[Category]],Categorization!$D$2:$D$111,0),2),"Blank")</f>
        <v>Blank</v>
      </c>
    </row>
    <row r="1199" spans="1:9" x14ac:dyDescent="0.2">
      <c r="A1199" s="28">
        <f>MONTH(B1199)</f>
        <v>1</v>
      </c>
      <c r="I1199" s="28" t="str">
        <f>IFERROR(INDEX(Categorization!$D$2:$E$111,MATCH(Table1[[#This Row],[Category]],Categorization!$D$2:$D$111,0),2),"Blank")</f>
        <v>Blank</v>
      </c>
    </row>
    <row r="1200" spans="1:9" x14ac:dyDescent="0.2">
      <c r="A1200" s="28">
        <f>MONTH(B1200)</f>
        <v>1</v>
      </c>
      <c r="I1200" s="28" t="str">
        <f>IFERROR(INDEX(Categorization!$D$2:$E$111,MATCH(Table1[[#This Row],[Category]],Categorization!$D$2:$D$111,0),2),"Blank")</f>
        <v>Blank</v>
      </c>
    </row>
    <row r="1201" spans="1:9" x14ac:dyDescent="0.2">
      <c r="A1201" s="28">
        <f>MONTH(B1201)</f>
        <v>1</v>
      </c>
      <c r="I1201" s="28" t="str">
        <f>IFERROR(INDEX(Categorization!$D$2:$E$111,MATCH(Table1[[#This Row],[Category]],Categorization!$D$2:$D$111,0),2),"Blank")</f>
        <v>Blank</v>
      </c>
    </row>
    <row r="1202" spans="1:9" x14ac:dyDescent="0.2">
      <c r="A1202" s="28">
        <f>MONTH(B1202)</f>
        <v>1</v>
      </c>
      <c r="I1202" s="28" t="str">
        <f>IFERROR(INDEX(Categorization!$D$2:$E$111,MATCH(Table1[[#This Row],[Category]],Categorization!$D$2:$D$111,0),2),"Blank")</f>
        <v>Blank</v>
      </c>
    </row>
    <row r="1203" spans="1:9" x14ac:dyDescent="0.2">
      <c r="A1203" s="28">
        <f>MONTH(B1203)</f>
        <v>1</v>
      </c>
      <c r="I1203" s="28" t="str">
        <f>IFERROR(INDEX(Categorization!$D$2:$E$111,MATCH(Table1[[#This Row],[Category]],Categorization!$D$2:$D$111,0),2),"Blank")</f>
        <v>Blank</v>
      </c>
    </row>
    <row r="1204" spans="1:9" x14ac:dyDescent="0.2">
      <c r="A1204" s="28">
        <f>MONTH(B1204)</f>
        <v>1</v>
      </c>
      <c r="I1204" s="28" t="str">
        <f>IFERROR(INDEX(Categorization!$D$2:$E$111,MATCH(Table1[[#This Row],[Category]],Categorization!$D$2:$D$111,0),2),"Blank")</f>
        <v>Blank</v>
      </c>
    </row>
    <row r="1205" spans="1:9" x14ac:dyDescent="0.2">
      <c r="A1205" s="28">
        <f>MONTH(B1205)</f>
        <v>1</v>
      </c>
      <c r="I1205" s="28" t="str">
        <f>IFERROR(INDEX(Categorization!$D$2:$E$111,MATCH(Table1[[#This Row],[Category]],Categorization!$D$2:$D$111,0),2),"Blank")</f>
        <v>Blank</v>
      </c>
    </row>
    <row r="1206" spans="1:9" x14ac:dyDescent="0.2">
      <c r="A1206" s="28">
        <f>MONTH(B1206)</f>
        <v>1</v>
      </c>
      <c r="I1206" s="28" t="str">
        <f>IFERROR(INDEX(Categorization!$D$2:$E$111,MATCH(Table1[[#This Row],[Category]],Categorization!$D$2:$D$111,0),2),"Blank")</f>
        <v>Blank</v>
      </c>
    </row>
    <row r="1207" spans="1:9" x14ac:dyDescent="0.2">
      <c r="A1207" s="28">
        <f>MONTH(B1207)</f>
        <v>1</v>
      </c>
      <c r="I1207" s="28" t="str">
        <f>IFERROR(INDEX(Categorization!$D$2:$E$111,MATCH(Table1[[#This Row],[Category]],Categorization!$D$2:$D$111,0),2),"Blank")</f>
        <v>Blank</v>
      </c>
    </row>
    <row r="1208" spans="1:9" x14ac:dyDescent="0.2">
      <c r="A1208" s="28">
        <f>MONTH(B1208)</f>
        <v>1</v>
      </c>
      <c r="I1208" s="28" t="str">
        <f>IFERROR(INDEX(Categorization!$D$2:$E$111,MATCH(Table1[[#This Row],[Category]],Categorization!$D$2:$D$111,0),2),"Blank")</f>
        <v>Blank</v>
      </c>
    </row>
    <row r="1209" spans="1:9" x14ac:dyDescent="0.2">
      <c r="A1209" s="28">
        <f>MONTH(B1209)</f>
        <v>1</v>
      </c>
      <c r="I1209" s="28" t="str">
        <f>IFERROR(INDEX(Categorization!$D$2:$E$111,MATCH(Table1[[#This Row],[Category]],Categorization!$D$2:$D$111,0),2),"Blank")</f>
        <v>Blank</v>
      </c>
    </row>
    <row r="1210" spans="1:9" x14ac:dyDescent="0.2">
      <c r="A1210" s="28">
        <f>MONTH(B1210)</f>
        <v>1</v>
      </c>
      <c r="I1210" s="28" t="str">
        <f>IFERROR(INDEX(Categorization!$D$2:$E$111,MATCH(Table1[[#This Row],[Category]],Categorization!$D$2:$D$111,0),2),"Blank")</f>
        <v>Blank</v>
      </c>
    </row>
    <row r="1211" spans="1:9" x14ac:dyDescent="0.2">
      <c r="A1211" s="28">
        <f>MONTH(B1211)</f>
        <v>1</v>
      </c>
      <c r="I1211" s="28" t="str">
        <f>IFERROR(INDEX(Categorization!$D$2:$E$111,MATCH(Table1[[#This Row],[Category]],Categorization!$D$2:$D$111,0),2),"Blank")</f>
        <v>Blank</v>
      </c>
    </row>
    <row r="1212" spans="1:9" x14ac:dyDescent="0.2">
      <c r="A1212" s="28">
        <f>MONTH(B1212)</f>
        <v>1</v>
      </c>
      <c r="I1212" s="28" t="str">
        <f>IFERROR(INDEX(Categorization!$D$2:$E$111,MATCH(Table1[[#This Row],[Category]],Categorization!$D$2:$D$111,0),2),"Blank")</f>
        <v>Blank</v>
      </c>
    </row>
    <row r="1213" spans="1:9" x14ac:dyDescent="0.2">
      <c r="A1213" s="28">
        <f>MONTH(B1213)</f>
        <v>1</v>
      </c>
      <c r="I1213" s="28" t="str">
        <f>IFERROR(INDEX(Categorization!$D$2:$E$111,MATCH(Table1[[#This Row],[Category]],Categorization!$D$2:$D$111,0),2),"Blank")</f>
        <v>Blank</v>
      </c>
    </row>
    <row r="1214" spans="1:9" x14ac:dyDescent="0.2">
      <c r="A1214" s="28">
        <f>MONTH(B1214)</f>
        <v>1</v>
      </c>
      <c r="I1214" s="28" t="str">
        <f>IFERROR(INDEX(Categorization!$D$2:$E$111,MATCH(Table1[[#This Row],[Category]],Categorization!$D$2:$D$111,0),2),"Blank")</f>
        <v>Blank</v>
      </c>
    </row>
    <row r="1215" spans="1:9" x14ac:dyDescent="0.2">
      <c r="A1215" s="28">
        <f>MONTH(B1215)</f>
        <v>1</v>
      </c>
      <c r="I1215" s="28" t="str">
        <f>IFERROR(INDEX(Categorization!$D$2:$E$111,MATCH(Table1[[#This Row],[Category]],Categorization!$D$2:$D$111,0),2),"Blank")</f>
        <v>Blank</v>
      </c>
    </row>
    <row r="1216" spans="1:9" x14ac:dyDescent="0.2">
      <c r="A1216" s="28">
        <f>MONTH(B1216)</f>
        <v>1</v>
      </c>
      <c r="I1216" s="28" t="str">
        <f>IFERROR(INDEX(Categorization!$D$2:$E$111,MATCH(Table1[[#This Row],[Category]],Categorization!$D$2:$D$111,0),2),"Blank")</f>
        <v>Blank</v>
      </c>
    </row>
    <row r="1217" spans="1:9" x14ac:dyDescent="0.2">
      <c r="A1217" s="28">
        <f>MONTH(B1217)</f>
        <v>1</v>
      </c>
      <c r="I1217" s="28" t="str">
        <f>IFERROR(INDEX(Categorization!$D$2:$E$111,MATCH(Table1[[#This Row],[Category]],Categorization!$D$2:$D$111,0),2),"Blank")</f>
        <v>Blank</v>
      </c>
    </row>
    <row r="1218" spans="1:9" x14ac:dyDescent="0.2">
      <c r="A1218" s="28">
        <f>MONTH(B1218)</f>
        <v>1</v>
      </c>
      <c r="I1218" s="28" t="str">
        <f>IFERROR(INDEX(Categorization!$D$2:$E$111,MATCH(Table1[[#This Row],[Category]],Categorization!$D$2:$D$111,0),2),"Blank")</f>
        <v>Blank</v>
      </c>
    </row>
    <row r="1219" spans="1:9" x14ac:dyDescent="0.2">
      <c r="A1219" s="28">
        <f>MONTH(B1219)</f>
        <v>1</v>
      </c>
      <c r="I1219" s="28" t="str">
        <f>IFERROR(INDEX(Categorization!$D$2:$E$111,MATCH(Table1[[#This Row],[Category]],Categorization!$D$2:$D$111,0),2),"Blank")</f>
        <v>Blank</v>
      </c>
    </row>
    <row r="1220" spans="1:9" x14ac:dyDescent="0.2">
      <c r="A1220" s="28">
        <f>MONTH(B1220)</f>
        <v>1</v>
      </c>
      <c r="I1220" s="28" t="str">
        <f>IFERROR(INDEX(Categorization!$D$2:$E$111,MATCH(Table1[[#This Row],[Category]],Categorization!$D$2:$D$111,0),2),"Blank")</f>
        <v>Blank</v>
      </c>
    </row>
    <row r="1221" spans="1:9" x14ac:dyDescent="0.2">
      <c r="A1221" s="28">
        <f>MONTH(B1221)</f>
        <v>1</v>
      </c>
      <c r="I1221" s="28" t="str">
        <f>IFERROR(INDEX(Categorization!$D$2:$E$111,MATCH(Table1[[#This Row],[Category]],Categorization!$D$2:$D$111,0),2),"Blank")</f>
        <v>Blank</v>
      </c>
    </row>
    <row r="1222" spans="1:9" x14ac:dyDescent="0.2">
      <c r="A1222" s="28">
        <f>MONTH(B1222)</f>
        <v>1</v>
      </c>
      <c r="I1222" s="28" t="str">
        <f>IFERROR(INDEX(Categorization!$D$2:$E$111,MATCH(Table1[[#This Row],[Category]],Categorization!$D$2:$D$111,0),2),"Blank")</f>
        <v>Blank</v>
      </c>
    </row>
    <row r="1223" spans="1:9" x14ac:dyDescent="0.2">
      <c r="A1223" s="28">
        <f>MONTH(B1223)</f>
        <v>1</v>
      </c>
      <c r="I1223" s="28" t="str">
        <f>IFERROR(INDEX(Categorization!$D$2:$E$111,MATCH(Table1[[#This Row],[Category]],Categorization!$D$2:$D$111,0),2),"Blank")</f>
        <v>Blank</v>
      </c>
    </row>
    <row r="1224" spans="1:9" x14ac:dyDescent="0.2">
      <c r="A1224" s="28">
        <f>MONTH(B1224)</f>
        <v>1</v>
      </c>
      <c r="I1224" s="28" t="str">
        <f>IFERROR(INDEX(Categorization!$D$2:$E$111,MATCH(Table1[[#This Row],[Category]],Categorization!$D$2:$D$111,0),2),"Blank")</f>
        <v>Blank</v>
      </c>
    </row>
    <row r="1225" spans="1:9" x14ac:dyDescent="0.2">
      <c r="A1225" s="28">
        <f>MONTH(B1225)</f>
        <v>1</v>
      </c>
      <c r="I1225" s="28" t="str">
        <f>IFERROR(INDEX(Categorization!$D$2:$E$111,MATCH(Table1[[#This Row],[Category]],Categorization!$D$2:$D$111,0),2),"Blank")</f>
        <v>Blank</v>
      </c>
    </row>
    <row r="1226" spans="1:9" x14ac:dyDescent="0.2">
      <c r="A1226" s="28">
        <f>MONTH(B1226)</f>
        <v>1</v>
      </c>
      <c r="I1226" s="28" t="str">
        <f>IFERROR(INDEX(Categorization!$D$2:$E$111,MATCH(Table1[[#This Row],[Category]],Categorization!$D$2:$D$111,0),2),"Blank")</f>
        <v>Blank</v>
      </c>
    </row>
    <row r="1227" spans="1:9" x14ac:dyDescent="0.2">
      <c r="A1227" s="28">
        <f>MONTH(B1227)</f>
        <v>1</v>
      </c>
      <c r="I1227" s="28" t="str">
        <f>IFERROR(INDEX(Categorization!$D$2:$E$111,MATCH(Table1[[#This Row],[Category]],Categorization!$D$2:$D$111,0),2),"Blank")</f>
        <v>Blank</v>
      </c>
    </row>
    <row r="1228" spans="1:9" x14ac:dyDescent="0.2">
      <c r="A1228" s="28">
        <f>MONTH(B1228)</f>
        <v>1</v>
      </c>
      <c r="I1228" s="28" t="str">
        <f>IFERROR(INDEX(Categorization!$D$2:$E$111,MATCH(Table1[[#This Row],[Category]],Categorization!$D$2:$D$111,0),2),"Blank")</f>
        <v>Blank</v>
      </c>
    </row>
    <row r="1229" spans="1:9" x14ac:dyDescent="0.2">
      <c r="A1229" s="28">
        <f>MONTH(B1229)</f>
        <v>1</v>
      </c>
      <c r="I1229" s="28" t="str">
        <f>IFERROR(INDEX(Categorization!$D$2:$E$111,MATCH(Table1[[#This Row],[Category]],Categorization!$D$2:$D$111,0),2),"Blank")</f>
        <v>Blank</v>
      </c>
    </row>
    <row r="1230" spans="1:9" x14ac:dyDescent="0.2">
      <c r="A1230" s="28">
        <f>MONTH(B1230)</f>
        <v>1</v>
      </c>
      <c r="I1230" s="28" t="str">
        <f>IFERROR(INDEX(Categorization!$D$2:$E$111,MATCH(Table1[[#This Row],[Category]],Categorization!$D$2:$D$111,0),2),"Blank")</f>
        <v>Blank</v>
      </c>
    </row>
    <row r="1231" spans="1:9" x14ac:dyDescent="0.2">
      <c r="A1231" s="28">
        <f>MONTH(B1231)</f>
        <v>1</v>
      </c>
      <c r="I1231" s="28" t="str">
        <f>IFERROR(INDEX(Categorization!$D$2:$E$111,MATCH(Table1[[#This Row],[Category]],Categorization!$D$2:$D$111,0),2),"Blank")</f>
        <v>Blank</v>
      </c>
    </row>
    <row r="1232" spans="1:9" x14ac:dyDescent="0.2">
      <c r="A1232" s="28">
        <f>MONTH(B1232)</f>
        <v>1</v>
      </c>
      <c r="I1232" s="28" t="str">
        <f>IFERROR(INDEX(Categorization!$D$2:$E$111,MATCH(Table1[[#This Row],[Category]],Categorization!$D$2:$D$111,0),2),"Blank")</f>
        <v>Blank</v>
      </c>
    </row>
    <row r="1233" spans="1:9" x14ac:dyDescent="0.2">
      <c r="A1233" s="28">
        <f>MONTH(B1233)</f>
        <v>1</v>
      </c>
      <c r="I1233" s="28" t="str">
        <f>IFERROR(INDEX(Categorization!$D$2:$E$111,MATCH(Table1[[#This Row],[Category]],Categorization!$D$2:$D$111,0),2),"Blank")</f>
        <v>Blank</v>
      </c>
    </row>
    <row r="1234" spans="1:9" x14ac:dyDescent="0.2">
      <c r="A1234" s="28">
        <f>MONTH(B1234)</f>
        <v>1</v>
      </c>
      <c r="I1234" s="28" t="str">
        <f>IFERROR(INDEX(Categorization!$D$2:$E$111,MATCH(Table1[[#This Row],[Category]],Categorization!$D$2:$D$111,0),2),"Blank")</f>
        <v>Blank</v>
      </c>
    </row>
    <row r="1235" spans="1:9" x14ac:dyDescent="0.2">
      <c r="A1235" s="28">
        <f>MONTH(B1235)</f>
        <v>1</v>
      </c>
      <c r="I1235" s="28" t="str">
        <f>IFERROR(INDEX(Categorization!$D$2:$E$111,MATCH(Table1[[#This Row],[Category]],Categorization!$D$2:$D$111,0),2),"Blank")</f>
        <v>Blank</v>
      </c>
    </row>
    <row r="1236" spans="1:9" x14ac:dyDescent="0.2">
      <c r="A1236" s="28">
        <f>MONTH(B1236)</f>
        <v>1</v>
      </c>
      <c r="I1236" s="28" t="str">
        <f>IFERROR(INDEX(Categorization!$D$2:$E$111,MATCH(Table1[[#This Row],[Category]],Categorization!$D$2:$D$111,0),2),"Blank")</f>
        <v>Blank</v>
      </c>
    </row>
    <row r="1237" spans="1:9" x14ac:dyDescent="0.2">
      <c r="A1237" s="28">
        <f>MONTH(B1237)</f>
        <v>1</v>
      </c>
      <c r="I1237" s="28" t="str">
        <f>IFERROR(INDEX(Categorization!$D$2:$E$111,MATCH(Table1[[#This Row],[Category]],Categorization!$D$2:$D$111,0),2),"Blank")</f>
        <v>Blank</v>
      </c>
    </row>
    <row r="1238" spans="1:9" x14ac:dyDescent="0.2">
      <c r="A1238" s="28">
        <f>MONTH(B1238)</f>
        <v>1</v>
      </c>
      <c r="I1238" s="28" t="str">
        <f>IFERROR(INDEX(Categorization!$D$2:$E$111,MATCH(Table1[[#This Row],[Category]],Categorization!$D$2:$D$111,0),2),"Blank")</f>
        <v>Blank</v>
      </c>
    </row>
    <row r="1239" spans="1:9" x14ac:dyDescent="0.2">
      <c r="A1239" s="28">
        <f>MONTH(B1239)</f>
        <v>1</v>
      </c>
      <c r="I1239" s="28" t="str">
        <f>IFERROR(INDEX(Categorization!$D$2:$E$111,MATCH(Table1[[#This Row],[Category]],Categorization!$D$2:$D$111,0),2),"Blank")</f>
        <v>Blank</v>
      </c>
    </row>
    <row r="1240" spans="1:9" x14ac:dyDescent="0.2">
      <c r="A1240" s="28">
        <f>MONTH(B1240)</f>
        <v>1</v>
      </c>
      <c r="I1240" s="28" t="str">
        <f>IFERROR(INDEX(Categorization!$D$2:$E$111,MATCH(Table1[[#This Row],[Category]],Categorization!$D$2:$D$111,0),2),"Blank")</f>
        <v>Blank</v>
      </c>
    </row>
    <row r="1241" spans="1:9" x14ac:dyDescent="0.2">
      <c r="A1241" s="28">
        <f>MONTH(B1241)</f>
        <v>1</v>
      </c>
      <c r="I1241" s="28" t="str">
        <f>IFERROR(INDEX(Categorization!$D$2:$E$111,MATCH(Table1[[#This Row],[Category]],Categorization!$D$2:$D$111,0),2),"Blank")</f>
        <v>Blank</v>
      </c>
    </row>
    <row r="1242" spans="1:9" x14ac:dyDescent="0.2">
      <c r="A1242" s="28">
        <f>MONTH(B1242)</f>
        <v>1</v>
      </c>
      <c r="I1242" s="28" t="str">
        <f>IFERROR(INDEX(Categorization!$D$2:$E$111,MATCH(Table1[[#This Row],[Category]],Categorization!$D$2:$D$111,0),2),"Blank")</f>
        <v>Blank</v>
      </c>
    </row>
    <row r="1243" spans="1:9" x14ac:dyDescent="0.2">
      <c r="A1243" s="28">
        <f>MONTH(B1243)</f>
        <v>1</v>
      </c>
      <c r="I1243" s="28" t="str">
        <f>IFERROR(INDEX(Categorization!$D$2:$E$111,MATCH(Table1[[#This Row],[Category]],Categorization!$D$2:$D$111,0),2),"Blank")</f>
        <v>Blank</v>
      </c>
    </row>
    <row r="1244" spans="1:9" x14ac:dyDescent="0.2">
      <c r="A1244" s="28">
        <f>MONTH(B1244)</f>
        <v>1</v>
      </c>
      <c r="I1244" s="28" t="str">
        <f>IFERROR(INDEX(Categorization!$D$2:$E$111,MATCH(Table1[[#This Row],[Category]],Categorization!$D$2:$D$111,0),2),"Blank")</f>
        <v>Blank</v>
      </c>
    </row>
    <row r="1245" spans="1:9" x14ac:dyDescent="0.2">
      <c r="A1245" s="28">
        <f>MONTH(B1245)</f>
        <v>1</v>
      </c>
      <c r="I1245" s="28" t="str">
        <f>IFERROR(INDEX(Categorization!$D$2:$E$111,MATCH(Table1[[#This Row],[Category]],Categorization!$D$2:$D$111,0),2),"Blank")</f>
        <v>Blank</v>
      </c>
    </row>
    <row r="1246" spans="1:9" x14ac:dyDescent="0.2">
      <c r="A1246" s="28">
        <f>MONTH(B1246)</f>
        <v>1</v>
      </c>
      <c r="I1246" s="28" t="str">
        <f>IFERROR(INDEX(Categorization!$D$2:$E$111,MATCH(Table1[[#This Row],[Category]],Categorization!$D$2:$D$111,0),2),"Blank")</f>
        <v>Blank</v>
      </c>
    </row>
    <row r="1247" spans="1:9" x14ac:dyDescent="0.2">
      <c r="A1247" s="28">
        <f>MONTH(B1247)</f>
        <v>1</v>
      </c>
      <c r="I1247" s="28" t="str">
        <f>IFERROR(INDEX(Categorization!$D$2:$E$111,MATCH(Table1[[#This Row],[Category]],Categorization!$D$2:$D$111,0),2),"Blank")</f>
        <v>Blank</v>
      </c>
    </row>
    <row r="1248" spans="1:9" x14ac:dyDescent="0.2">
      <c r="A1248" s="28">
        <f>MONTH(B1248)</f>
        <v>1</v>
      </c>
      <c r="I1248" s="28" t="str">
        <f>IFERROR(INDEX(Categorization!$D$2:$E$111,MATCH(Table1[[#This Row],[Category]],Categorization!$D$2:$D$111,0),2),"Blank")</f>
        <v>Blank</v>
      </c>
    </row>
    <row r="1249" spans="1:9" x14ac:dyDescent="0.2">
      <c r="A1249" s="28">
        <f>MONTH(B1249)</f>
        <v>1</v>
      </c>
      <c r="I1249" s="28" t="str">
        <f>IFERROR(INDEX(Categorization!$D$2:$E$111,MATCH(Table1[[#This Row],[Category]],Categorization!$D$2:$D$111,0),2),"Blank")</f>
        <v>Blank</v>
      </c>
    </row>
    <row r="1250" spans="1:9" x14ac:dyDescent="0.2">
      <c r="A1250" s="28">
        <f>MONTH(B1250)</f>
        <v>1</v>
      </c>
      <c r="I1250" s="28" t="str">
        <f>IFERROR(INDEX(Categorization!$D$2:$E$111,MATCH(Table1[[#This Row],[Category]],Categorization!$D$2:$D$111,0),2),"Blank")</f>
        <v>Blank</v>
      </c>
    </row>
    <row r="1251" spans="1:9" x14ac:dyDescent="0.2">
      <c r="A1251" s="28">
        <f>MONTH(B1251)</f>
        <v>1</v>
      </c>
      <c r="I1251" s="28" t="str">
        <f>IFERROR(INDEX(Categorization!$D$2:$E$111,MATCH(Table1[[#This Row],[Category]],Categorization!$D$2:$D$111,0),2),"Blank")</f>
        <v>Blank</v>
      </c>
    </row>
    <row r="1252" spans="1:9" x14ac:dyDescent="0.2">
      <c r="A1252" s="28">
        <f>MONTH(B1252)</f>
        <v>1</v>
      </c>
      <c r="I1252" s="28" t="str">
        <f>IFERROR(INDEX(Categorization!$D$2:$E$111,MATCH(Table1[[#This Row],[Category]],Categorization!$D$2:$D$111,0),2),"Blank")</f>
        <v>Blank</v>
      </c>
    </row>
    <row r="1253" spans="1:9" x14ac:dyDescent="0.2">
      <c r="A1253" s="28">
        <f>MONTH(B1253)</f>
        <v>1</v>
      </c>
      <c r="I1253" s="28" t="str">
        <f>IFERROR(INDEX(Categorization!$D$2:$E$111,MATCH(Table1[[#This Row],[Category]],Categorization!$D$2:$D$111,0),2),"Blank")</f>
        <v>Blank</v>
      </c>
    </row>
    <row r="1254" spans="1:9" x14ac:dyDescent="0.2">
      <c r="A1254" s="28">
        <f>MONTH(B1254)</f>
        <v>1</v>
      </c>
      <c r="I1254" s="28" t="str">
        <f>IFERROR(INDEX(Categorization!$D$2:$E$111,MATCH(Table1[[#This Row],[Category]],Categorization!$D$2:$D$111,0),2),"Blank")</f>
        <v>Blank</v>
      </c>
    </row>
    <row r="1255" spans="1:9" x14ac:dyDescent="0.2">
      <c r="A1255" s="28">
        <f>MONTH(B1255)</f>
        <v>1</v>
      </c>
      <c r="I1255" s="28" t="str">
        <f>IFERROR(INDEX(Categorization!$D$2:$E$111,MATCH(Table1[[#This Row],[Category]],Categorization!$D$2:$D$111,0),2),"Blank")</f>
        <v>Blank</v>
      </c>
    </row>
    <row r="1256" spans="1:9" x14ac:dyDescent="0.2">
      <c r="A1256" s="28">
        <f>MONTH(B1256)</f>
        <v>1</v>
      </c>
      <c r="I1256" s="28" t="str">
        <f>IFERROR(INDEX(Categorization!$D$2:$E$111,MATCH(Table1[[#This Row],[Category]],Categorization!$D$2:$D$111,0),2),"Blank")</f>
        <v>Blank</v>
      </c>
    </row>
    <row r="1257" spans="1:9" x14ac:dyDescent="0.2">
      <c r="A1257" s="28">
        <f>MONTH(B1257)</f>
        <v>1</v>
      </c>
      <c r="I1257" s="28" t="str">
        <f>IFERROR(INDEX(Categorization!$D$2:$E$111,MATCH(Table1[[#This Row],[Category]],Categorization!$D$2:$D$111,0),2),"Blank")</f>
        <v>Blank</v>
      </c>
    </row>
    <row r="1258" spans="1:9" x14ac:dyDescent="0.2">
      <c r="A1258" s="28">
        <f>MONTH(B1258)</f>
        <v>1</v>
      </c>
      <c r="I1258" s="28" t="str">
        <f>IFERROR(INDEX(Categorization!$D$2:$E$111,MATCH(Table1[[#This Row],[Category]],Categorization!$D$2:$D$111,0),2),"Blank")</f>
        <v>Blank</v>
      </c>
    </row>
    <row r="1259" spans="1:9" x14ac:dyDescent="0.2">
      <c r="A1259" s="28">
        <f>MONTH(B1259)</f>
        <v>1</v>
      </c>
      <c r="I1259" s="28" t="str">
        <f>IFERROR(INDEX(Categorization!$D$2:$E$111,MATCH(Table1[[#This Row],[Category]],Categorization!$D$2:$D$111,0),2),"Blank")</f>
        <v>Blank</v>
      </c>
    </row>
    <row r="1260" spans="1:9" x14ac:dyDescent="0.2">
      <c r="A1260" s="28">
        <f>MONTH(B1260)</f>
        <v>1</v>
      </c>
      <c r="I1260" s="28" t="str">
        <f>IFERROR(INDEX(Categorization!$D$2:$E$111,MATCH(Table1[[#This Row],[Category]],Categorization!$D$2:$D$111,0),2),"Blank")</f>
        <v>Blank</v>
      </c>
    </row>
    <row r="1261" spans="1:9" x14ac:dyDescent="0.2">
      <c r="A1261" s="28">
        <f>MONTH(B1261)</f>
        <v>1</v>
      </c>
      <c r="I1261" s="28" t="str">
        <f>IFERROR(INDEX(Categorization!$D$2:$E$111,MATCH(Table1[[#This Row],[Category]],Categorization!$D$2:$D$111,0),2),"Blank")</f>
        <v>Blank</v>
      </c>
    </row>
    <row r="1262" spans="1:9" x14ac:dyDescent="0.2">
      <c r="A1262" s="28">
        <f>MONTH(B1262)</f>
        <v>1</v>
      </c>
      <c r="I1262" s="28" t="str">
        <f>IFERROR(INDEX(Categorization!$D$2:$E$111,MATCH(Table1[[#This Row],[Category]],Categorization!$D$2:$D$111,0),2),"Blank")</f>
        <v>Blank</v>
      </c>
    </row>
    <row r="1263" spans="1:9" x14ac:dyDescent="0.2">
      <c r="A1263" s="28">
        <f>MONTH(B1263)</f>
        <v>1</v>
      </c>
      <c r="I1263" s="28" t="str">
        <f>IFERROR(INDEX(Categorization!$D$2:$E$111,MATCH(Table1[[#This Row],[Category]],Categorization!$D$2:$D$111,0),2),"Blank")</f>
        <v>Blank</v>
      </c>
    </row>
    <row r="1264" spans="1:9" x14ac:dyDescent="0.2">
      <c r="A1264" s="28">
        <f>MONTH(B1264)</f>
        <v>1</v>
      </c>
      <c r="I1264" s="28" t="str">
        <f>IFERROR(INDEX(Categorization!$D$2:$E$111,MATCH(Table1[[#This Row],[Category]],Categorization!$D$2:$D$111,0),2),"Blank")</f>
        <v>Blank</v>
      </c>
    </row>
    <row r="1265" spans="1:9" x14ac:dyDescent="0.2">
      <c r="A1265" s="28">
        <f>MONTH(B1265)</f>
        <v>1</v>
      </c>
      <c r="I1265" s="28" t="str">
        <f>IFERROR(INDEX(Categorization!$D$2:$E$111,MATCH(Table1[[#This Row],[Category]],Categorization!$D$2:$D$111,0),2),"Blank")</f>
        <v>Blank</v>
      </c>
    </row>
    <row r="1266" spans="1:9" x14ac:dyDescent="0.2">
      <c r="A1266" s="28">
        <f>MONTH(B1266)</f>
        <v>1</v>
      </c>
      <c r="I1266" s="28" t="str">
        <f>IFERROR(INDEX(Categorization!$D$2:$E$111,MATCH(Table1[[#This Row],[Category]],Categorization!$D$2:$D$111,0),2),"Blank")</f>
        <v>Blank</v>
      </c>
    </row>
    <row r="1267" spans="1:9" x14ac:dyDescent="0.2">
      <c r="A1267" s="28">
        <f>MONTH(B1267)</f>
        <v>1</v>
      </c>
      <c r="I1267" s="28" t="str">
        <f>IFERROR(INDEX(Categorization!$D$2:$E$111,MATCH(Table1[[#This Row],[Category]],Categorization!$D$2:$D$111,0),2),"Blank")</f>
        <v>Blank</v>
      </c>
    </row>
    <row r="1268" spans="1:9" x14ac:dyDescent="0.2">
      <c r="A1268" s="28">
        <f>MONTH(B1268)</f>
        <v>1</v>
      </c>
      <c r="I1268" s="28" t="str">
        <f>IFERROR(INDEX(Categorization!$D$2:$E$111,MATCH(Table1[[#This Row],[Category]],Categorization!$D$2:$D$111,0),2),"Blank")</f>
        <v>Blank</v>
      </c>
    </row>
    <row r="1269" spans="1:9" x14ac:dyDescent="0.2">
      <c r="A1269" s="28">
        <f>MONTH(B1269)</f>
        <v>1</v>
      </c>
      <c r="I1269" s="28" t="str">
        <f>IFERROR(INDEX(Categorization!$D$2:$E$111,MATCH(Table1[[#This Row],[Category]],Categorization!$D$2:$D$111,0),2),"Blank")</f>
        <v>Blank</v>
      </c>
    </row>
    <row r="1270" spans="1:9" x14ac:dyDescent="0.2">
      <c r="A1270" s="28">
        <f>MONTH(B1270)</f>
        <v>1</v>
      </c>
      <c r="I1270" s="28" t="str">
        <f>IFERROR(INDEX(Categorization!$D$2:$E$111,MATCH(Table1[[#This Row],[Category]],Categorization!$D$2:$D$111,0),2),"Blank")</f>
        <v>Blank</v>
      </c>
    </row>
    <row r="1271" spans="1:9" x14ac:dyDescent="0.2">
      <c r="A1271" s="28">
        <f>MONTH(B1271)</f>
        <v>1</v>
      </c>
      <c r="I1271" s="28" t="str">
        <f>IFERROR(INDEX(Categorization!$D$2:$E$111,MATCH(Table1[[#This Row],[Category]],Categorization!$D$2:$D$111,0),2),"Blank")</f>
        <v>Blank</v>
      </c>
    </row>
    <row r="1272" spans="1:9" x14ac:dyDescent="0.2">
      <c r="A1272" s="28">
        <f>MONTH(B1272)</f>
        <v>1</v>
      </c>
      <c r="I1272" s="28" t="str">
        <f>IFERROR(INDEX(Categorization!$D$2:$E$111,MATCH(Table1[[#This Row],[Category]],Categorization!$D$2:$D$111,0),2),"Blank")</f>
        <v>Blank</v>
      </c>
    </row>
    <row r="1273" spans="1:9" x14ac:dyDescent="0.2">
      <c r="A1273" s="28">
        <f>MONTH(B1273)</f>
        <v>1</v>
      </c>
      <c r="I1273" s="28" t="str">
        <f>IFERROR(INDEX(Categorization!$D$2:$E$111,MATCH(Table1[[#This Row],[Category]],Categorization!$D$2:$D$111,0),2),"Blank")</f>
        <v>Blank</v>
      </c>
    </row>
    <row r="1274" spans="1:9" x14ac:dyDescent="0.2">
      <c r="A1274" s="28">
        <f>MONTH(B1274)</f>
        <v>1</v>
      </c>
      <c r="I1274" s="28" t="str">
        <f>IFERROR(INDEX(Categorization!$D$2:$E$111,MATCH(Table1[[#This Row],[Category]],Categorization!$D$2:$D$111,0),2),"Blank")</f>
        <v>Blank</v>
      </c>
    </row>
    <row r="1275" spans="1:9" x14ac:dyDescent="0.2">
      <c r="A1275" s="28">
        <f>MONTH(B1275)</f>
        <v>1</v>
      </c>
      <c r="I1275" s="28" t="str">
        <f>IFERROR(INDEX(Categorization!$D$2:$E$111,MATCH(Table1[[#This Row],[Category]],Categorization!$D$2:$D$111,0),2),"Blank")</f>
        <v>Blank</v>
      </c>
    </row>
    <row r="1276" spans="1:9" x14ac:dyDescent="0.2">
      <c r="A1276" s="28">
        <f>MONTH(B1276)</f>
        <v>1</v>
      </c>
      <c r="I1276" s="28" t="str">
        <f>IFERROR(INDEX(Categorization!$D$2:$E$111,MATCH(Table1[[#This Row],[Category]],Categorization!$D$2:$D$111,0),2),"Blank")</f>
        <v>Blank</v>
      </c>
    </row>
    <row r="1277" spans="1:9" x14ac:dyDescent="0.2">
      <c r="A1277" s="28">
        <f>MONTH(B1277)</f>
        <v>1</v>
      </c>
      <c r="I1277" s="28" t="str">
        <f>IFERROR(INDEX(Categorization!$D$2:$E$111,MATCH(Table1[[#This Row],[Category]],Categorization!$D$2:$D$111,0),2),"Blank")</f>
        <v>Blank</v>
      </c>
    </row>
    <row r="1278" spans="1:9" x14ac:dyDescent="0.2">
      <c r="A1278" s="28">
        <f>MONTH(B1278)</f>
        <v>1</v>
      </c>
      <c r="I1278" s="28" t="str">
        <f>IFERROR(INDEX(Categorization!$D$2:$E$111,MATCH(Table1[[#This Row],[Category]],Categorization!$D$2:$D$111,0),2),"Blank")</f>
        <v>Blank</v>
      </c>
    </row>
    <row r="1279" spans="1:9" x14ac:dyDescent="0.2">
      <c r="A1279" s="28">
        <f>MONTH(B1279)</f>
        <v>1</v>
      </c>
      <c r="I1279" s="28" t="str">
        <f>IFERROR(INDEX(Categorization!$D$2:$E$111,MATCH(Table1[[#This Row],[Category]],Categorization!$D$2:$D$111,0),2),"Blank")</f>
        <v>Blank</v>
      </c>
    </row>
    <row r="1280" spans="1:9" x14ac:dyDescent="0.2">
      <c r="A1280" s="28">
        <f>MONTH(B1280)</f>
        <v>1</v>
      </c>
      <c r="I1280" s="28" t="str">
        <f>IFERROR(INDEX(Categorization!$D$2:$E$111,MATCH(Table1[[#This Row],[Category]],Categorization!$D$2:$D$111,0),2),"Blank")</f>
        <v>Blank</v>
      </c>
    </row>
    <row r="1281" spans="1:9" x14ac:dyDescent="0.2">
      <c r="A1281" s="28">
        <f>MONTH(B1281)</f>
        <v>1</v>
      </c>
      <c r="I1281" s="28" t="str">
        <f>IFERROR(INDEX(Categorization!$D$2:$E$111,MATCH(Table1[[#This Row],[Category]],Categorization!$D$2:$D$111,0),2),"Blank")</f>
        <v>Blank</v>
      </c>
    </row>
    <row r="1282" spans="1:9" x14ac:dyDescent="0.2">
      <c r="A1282" s="28">
        <f>MONTH(B1282)</f>
        <v>1</v>
      </c>
      <c r="I1282" s="28" t="str">
        <f>IFERROR(INDEX(Categorization!$D$2:$E$111,MATCH(Table1[[#This Row],[Category]],Categorization!$D$2:$D$111,0),2),"Blank")</f>
        <v>Blank</v>
      </c>
    </row>
    <row r="1283" spans="1:9" x14ac:dyDescent="0.2">
      <c r="A1283" s="28">
        <f>MONTH(B1283)</f>
        <v>1</v>
      </c>
      <c r="I1283" s="28" t="str">
        <f>IFERROR(INDEX(Categorization!$D$2:$E$111,MATCH(Table1[[#This Row],[Category]],Categorization!$D$2:$D$111,0),2),"Blank")</f>
        <v>Blank</v>
      </c>
    </row>
    <row r="1284" spans="1:9" x14ac:dyDescent="0.2">
      <c r="A1284" s="28">
        <f>MONTH(B1284)</f>
        <v>1</v>
      </c>
      <c r="I1284" s="28" t="str">
        <f>IFERROR(INDEX(Categorization!$D$2:$E$111,MATCH(Table1[[#This Row],[Category]],Categorization!$D$2:$D$111,0),2),"Blank")</f>
        <v>Blank</v>
      </c>
    </row>
    <row r="1285" spans="1:9" x14ac:dyDescent="0.2">
      <c r="A1285" s="28">
        <f>MONTH(B1285)</f>
        <v>1</v>
      </c>
      <c r="I1285" s="28" t="str">
        <f>IFERROR(INDEX(Categorization!$D$2:$E$111,MATCH(Table1[[#This Row],[Category]],Categorization!$D$2:$D$111,0),2),"Blank")</f>
        <v>Blank</v>
      </c>
    </row>
    <row r="1286" spans="1:9" x14ac:dyDescent="0.2">
      <c r="A1286" s="28">
        <f>MONTH(B1286)</f>
        <v>1</v>
      </c>
      <c r="I1286" s="28" t="str">
        <f>IFERROR(INDEX(Categorization!$D$2:$E$111,MATCH(Table1[[#This Row],[Category]],Categorization!$D$2:$D$111,0),2),"Blank")</f>
        <v>Blank</v>
      </c>
    </row>
    <row r="1287" spans="1:9" x14ac:dyDescent="0.2">
      <c r="A1287" s="28">
        <f>MONTH(B1287)</f>
        <v>1</v>
      </c>
      <c r="I1287" s="28" t="str">
        <f>IFERROR(INDEX(Categorization!$D$2:$E$111,MATCH(Table1[[#This Row],[Category]],Categorization!$D$2:$D$111,0),2),"Blank")</f>
        <v>Blank</v>
      </c>
    </row>
    <row r="1288" spans="1:9" x14ac:dyDescent="0.2">
      <c r="A1288" s="28">
        <f>MONTH(B1288)</f>
        <v>1</v>
      </c>
      <c r="I1288" s="28" t="str">
        <f>IFERROR(INDEX(Categorization!$D$2:$E$111,MATCH(Table1[[#This Row],[Category]],Categorization!$D$2:$D$111,0),2),"Blank")</f>
        <v>Blank</v>
      </c>
    </row>
    <row r="1289" spans="1:9" x14ac:dyDescent="0.2">
      <c r="A1289" s="28">
        <f>MONTH(B1289)</f>
        <v>1</v>
      </c>
      <c r="I1289" s="28" t="str">
        <f>IFERROR(INDEX(Categorization!$D$2:$E$111,MATCH(Table1[[#This Row],[Category]],Categorization!$D$2:$D$111,0),2),"Blank")</f>
        <v>Blank</v>
      </c>
    </row>
    <row r="1290" spans="1:9" x14ac:dyDescent="0.2">
      <c r="A1290" s="28">
        <f>MONTH(B1290)</f>
        <v>1</v>
      </c>
      <c r="I1290" s="28" t="str">
        <f>IFERROR(INDEX(Categorization!$D$2:$E$111,MATCH(Table1[[#This Row],[Category]],Categorization!$D$2:$D$111,0),2),"Blank")</f>
        <v>Blank</v>
      </c>
    </row>
    <row r="1291" spans="1:9" x14ac:dyDescent="0.2">
      <c r="A1291" s="28">
        <f>MONTH(B1291)</f>
        <v>1</v>
      </c>
      <c r="I1291" s="28" t="str">
        <f>IFERROR(INDEX(Categorization!$D$2:$E$111,MATCH(Table1[[#This Row],[Category]],Categorization!$D$2:$D$111,0),2),"Blank")</f>
        <v>Blank</v>
      </c>
    </row>
    <row r="1292" spans="1:9" x14ac:dyDescent="0.2">
      <c r="A1292" s="28">
        <f>MONTH(B1292)</f>
        <v>1</v>
      </c>
      <c r="I1292" s="28" t="str">
        <f>IFERROR(INDEX(Categorization!$D$2:$E$111,MATCH(Table1[[#This Row],[Category]],Categorization!$D$2:$D$111,0),2),"Blank")</f>
        <v>Blank</v>
      </c>
    </row>
    <row r="1293" spans="1:9" x14ac:dyDescent="0.2">
      <c r="A1293" s="28">
        <f>MONTH(B1293)</f>
        <v>1</v>
      </c>
      <c r="I1293" s="28" t="str">
        <f>IFERROR(INDEX(Categorization!$D$2:$E$111,MATCH(Table1[[#This Row],[Category]],Categorization!$D$2:$D$111,0),2),"Blank")</f>
        <v>Blank</v>
      </c>
    </row>
    <row r="1294" spans="1:9" x14ac:dyDescent="0.2">
      <c r="A1294" s="28">
        <f>MONTH(B1294)</f>
        <v>1</v>
      </c>
      <c r="I1294" s="28" t="str">
        <f>IFERROR(INDEX(Categorization!$D$2:$E$111,MATCH(Table1[[#This Row],[Category]],Categorization!$D$2:$D$111,0),2),"Blank")</f>
        <v>Blank</v>
      </c>
    </row>
    <row r="1295" spans="1:9" x14ac:dyDescent="0.2">
      <c r="A1295" s="28">
        <f>MONTH(B1295)</f>
        <v>1</v>
      </c>
      <c r="I1295" s="28" t="str">
        <f>IFERROR(INDEX(Categorization!$D$2:$E$111,MATCH(Table1[[#This Row],[Category]],Categorization!$D$2:$D$111,0),2),"Blank")</f>
        <v>Blank</v>
      </c>
    </row>
    <row r="1296" spans="1:9" x14ac:dyDescent="0.2">
      <c r="A1296" s="28">
        <f>MONTH(B1296)</f>
        <v>1</v>
      </c>
      <c r="I1296" s="28" t="str">
        <f>IFERROR(INDEX(Categorization!$D$2:$E$111,MATCH(Table1[[#This Row],[Category]],Categorization!$D$2:$D$111,0),2),"Blank")</f>
        <v>Blank</v>
      </c>
    </row>
    <row r="1297" spans="1:9" x14ac:dyDescent="0.2">
      <c r="A1297" s="28">
        <f>MONTH(B1297)</f>
        <v>1</v>
      </c>
      <c r="I1297" s="28" t="str">
        <f>IFERROR(INDEX(Categorization!$D$2:$E$111,MATCH(Table1[[#This Row],[Category]],Categorization!$D$2:$D$111,0),2),"Blank")</f>
        <v>Blank</v>
      </c>
    </row>
    <row r="1298" spans="1:9" x14ac:dyDescent="0.2">
      <c r="A1298" s="28">
        <f>MONTH(B1298)</f>
        <v>1</v>
      </c>
      <c r="I1298" s="28" t="str">
        <f>IFERROR(INDEX(Categorization!$D$2:$E$111,MATCH(Table1[[#This Row],[Category]],Categorization!$D$2:$D$111,0),2),"Blank")</f>
        <v>Blank</v>
      </c>
    </row>
    <row r="1299" spans="1:9" x14ac:dyDescent="0.2">
      <c r="A1299" s="28">
        <f>MONTH(B1299)</f>
        <v>1</v>
      </c>
      <c r="I1299" s="28" t="str">
        <f>IFERROR(INDEX(Categorization!$D$2:$E$111,MATCH(Table1[[#This Row],[Category]],Categorization!$D$2:$D$111,0),2),"Blank")</f>
        <v>Blank</v>
      </c>
    </row>
    <row r="1300" spans="1:9" x14ac:dyDescent="0.2">
      <c r="A1300" s="28">
        <f>MONTH(B1300)</f>
        <v>1</v>
      </c>
      <c r="I1300" s="28" t="str">
        <f>IFERROR(INDEX(Categorization!$D$2:$E$111,MATCH(Table1[[#This Row],[Category]],Categorization!$D$2:$D$111,0),2),"Blank")</f>
        <v>Blank</v>
      </c>
    </row>
    <row r="1301" spans="1:9" x14ac:dyDescent="0.2">
      <c r="A1301" s="28">
        <f>MONTH(B1301)</f>
        <v>1</v>
      </c>
      <c r="I1301" s="28" t="str">
        <f>IFERROR(INDEX(Categorization!$D$2:$E$111,MATCH(Table1[[#This Row],[Category]],Categorization!$D$2:$D$111,0),2),"Blank")</f>
        <v>Blank</v>
      </c>
    </row>
    <row r="1302" spans="1:9" x14ac:dyDescent="0.2">
      <c r="A1302" s="28">
        <f>MONTH(B1302)</f>
        <v>1</v>
      </c>
      <c r="I1302" s="28" t="str">
        <f>IFERROR(INDEX(Categorization!$D$2:$E$111,MATCH(Table1[[#This Row],[Category]],Categorization!$D$2:$D$111,0),2),"Blank")</f>
        <v>Blank</v>
      </c>
    </row>
    <row r="1303" spans="1:9" x14ac:dyDescent="0.2">
      <c r="A1303" s="28">
        <f>MONTH(B1303)</f>
        <v>1</v>
      </c>
      <c r="I1303" s="28" t="str">
        <f>IFERROR(INDEX(Categorization!$D$2:$E$111,MATCH(Table1[[#This Row],[Category]],Categorization!$D$2:$D$111,0),2),"Blank")</f>
        <v>Blank</v>
      </c>
    </row>
    <row r="1304" spans="1:9" x14ac:dyDescent="0.2">
      <c r="A1304" s="28">
        <f>MONTH(B1304)</f>
        <v>1</v>
      </c>
      <c r="I1304" s="28" t="str">
        <f>IFERROR(INDEX(Categorization!$D$2:$E$111,MATCH(Table1[[#This Row],[Category]],Categorization!$D$2:$D$111,0),2),"Blank")</f>
        <v>Blank</v>
      </c>
    </row>
    <row r="1305" spans="1:9" x14ac:dyDescent="0.2">
      <c r="A1305" s="28">
        <f>MONTH(B1305)</f>
        <v>1</v>
      </c>
      <c r="I1305" s="28" t="str">
        <f>IFERROR(INDEX(Categorization!$D$2:$E$111,MATCH(Table1[[#This Row],[Category]],Categorization!$D$2:$D$111,0),2),"Blank")</f>
        <v>Blank</v>
      </c>
    </row>
    <row r="1306" spans="1:9" x14ac:dyDescent="0.2">
      <c r="A1306" s="28">
        <f>MONTH(B1306)</f>
        <v>1</v>
      </c>
      <c r="I1306" s="28" t="str">
        <f>IFERROR(INDEX(Categorization!$D$2:$E$111,MATCH(Table1[[#This Row],[Category]],Categorization!$D$2:$D$111,0),2),"Blank")</f>
        <v>Blank</v>
      </c>
    </row>
    <row r="1307" spans="1:9" x14ac:dyDescent="0.2">
      <c r="A1307" s="28">
        <f>MONTH(B1307)</f>
        <v>1</v>
      </c>
      <c r="I1307" s="28" t="str">
        <f>IFERROR(INDEX(Categorization!$D$2:$E$111,MATCH(Table1[[#This Row],[Category]],Categorization!$D$2:$D$111,0),2),"Blank")</f>
        <v>Blank</v>
      </c>
    </row>
    <row r="1308" spans="1:9" x14ac:dyDescent="0.2">
      <c r="A1308" s="28">
        <f>MONTH(B1308)</f>
        <v>1</v>
      </c>
      <c r="I1308" s="28" t="str">
        <f>IFERROR(INDEX(Categorization!$D$2:$E$111,MATCH(Table1[[#This Row],[Category]],Categorization!$D$2:$D$111,0),2),"Blank")</f>
        <v>Blank</v>
      </c>
    </row>
    <row r="1309" spans="1:9" x14ac:dyDescent="0.2">
      <c r="A1309" s="28">
        <f>MONTH(B1309)</f>
        <v>1</v>
      </c>
      <c r="I1309" s="28" t="str">
        <f>IFERROR(INDEX(Categorization!$D$2:$E$111,MATCH(Table1[[#This Row],[Category]],Categorization!$D$2:$D$111,0),2),"Blank")</f>
        <v>Blank</v>
      </c>
    </row>
    <row r="1310" spans="1:9" x14ac:dyDescent="0.2">
      <c r="A1310" s="28">
        <f>MONTH(B1310)</f>
        <v>1</v>
      </c>
      <c r="I1310" s="28" t="str">
        <f>IFERROR(INDEX(Categorization!$D$2:$E$111,MATCH(Table1[[#This Row],[Category]],Categorization!$D$2:$D$111,0),2),"Blank")</f>
        <v>Blank</v>
      </c>
    </row>
    <row r="1311" spans="1:9" x14ac:dyDescent="0.2">
      <c r="A1311" s="28">
        <f>MONTH(B1311)</f>
        <v>1</v>
      </c>
      <c r="I1311" s="28" t="str">
        <f>IFERROR(INDEX(Categorization!$D$2:$E$111,MATCH(Table1[[#This Row],[Category]],Categorization!$D$2:$D$111,0),2),"Blank")</f>
        <v>Blank</v>
      </c>
    </row>
    <row r="1312" spans="1:9" x14ac:dyDescent="0.2">
      <c r="A1312" s="28">
        <f>MONTH(B1312)</f>
        <v>1</v>
      </c>
      <c r="I1312" s="28" t="str">
        <f>IFERROR(INDEX(Categorization!$D$2:$E$111,MATCH(Table1[[#This Row],[Category]],Categorization!$D$2:$D$111,0),2),"Blank")</f>
        <v>Blank</v>
      </c>
    </row>
    <row r="1313" spans="1:9" x14ac:dyDescent="0.2">
      <c r="A1313" s="28">
        <f>MONTH(B1313)</f>
        <v>1</v>
      </c>
      <c r="I1313" s="28" t="str">
        <f>IFERROR(INDEX(Categorization!$D$2:$E$111,MATCH(Table1[[#This Row],[Category]],Categorization!$D$2:$D$111,0),2),"Blank")</f>
        <v>Blank</v>
      </c>
    </row>
    <row r="1314" spans="1:9" x14ac:dyDescent="0.2">
      <c r="A1314" s="28">
        <f>MONTH(B1314)</f>
        <v>1</v>
      </c>
      <c r="I1314" s="28" t="str">
        <f>IFERROR(INDEX(Categorization!$D$2:$E$111,MATCH(Table1[[#This Row],[Category]],Categorization!$D$2:$D$111,0),2),"Blank")</f>
        <v>Blank</v>
      </c>
    </row>
    <row r="1315" spans="1:9" x14ac:dyDescent="0.2">
      <c r="A1315" s="28">
        <f>MONTH(B1315)</f>
        <v>1</v>
      </c>
      <c r="I1315" s="28" t="str">
        <f>IFERROR(INDEX(Categorization!$D$2:$E$111,MATCH(Table1[[#This Row],[Category]],Categorization!$D$2:$D$111,0),2),"Blank")</f>
        <v>Blank</v>
      </c>
    </row>
    <row r="1316" spans="1:9" x14ac:dyDescent="0.2">
      <c r="A1316" s="28">
        <f>MONTH(B1316)</f>
        <v>1</v>
      </c>
      <c r="I1316" s="28" t="str">
        <f>IFERROR(INDEX(Categorization!$D$2:$E$111,MATCH(Table1[[#This Row],[Category]],Categorization!$D$2:$D$111,0),2),"Blank")</f>
        <v>Blank</v>
      </c>
    </row>
    <row r="1317" spans="1:9" x14ac:dyDescent="0.2">
      <c r="A1317" s="28">
        <f>MONTH(B1317)</f>
        <v>1</v>
      </c>
      <c r="I1317" s="28" t="str">
        <f>IFERROR(INDEX(Categorization!$D$2:$E$111,MATCH(Table1[[#This Row],[Category]],Categorization!$D$2:$D$111,0),2),"Blank")</f>
        <v>Blank</v>
      </c>
    </row>
    <row r="1318" spans="1:9" x14ac:dyDescent="0.2">
      <c r="A1318" s="28">
        <f>MONTH(B1318)</f>
        <v>1</v>
      </c>
      <c r="I1318" s="28" t="str">
        <f>IFERROR(INDEX(Categorization!$D$2:$E$111,MATCH(Table1[[#This Row],[Category]],Categorization!$D$2:$D$111,0),2),"Blank")</f>
        <v>Blank</v>
      </c>
    </row>
    <row r="1319" spans="1:9" x14ac:dyDescent="0.2">
      <c r="A1319" s="28">
        <f>MONTH(B1319)</f>
        <v>1</v>
      </c>
      <c r="I1319" s="28" t="str">
        <f>IFERROR(INDEX(Categorization!$D$2:$E$111,MATCH(Table1[[#This Row],[Category]],Categorization!$D$2:$D$111,0),2),"Blank")</f>
        <v>Blank</v>
      </c>
    </row>
    <row r="1320" spans="1:9" x14ac:dyDescent="0.2">
      <c r="A1320" s="28">
        <f>MONTH(B1320)</f>
        <v>1</v>
      </c>
      <c r="I1320" s="28" t="str">
        <f>IFERROR(INDEX(Categorization!$D$2:$E$111,MATCH(Table1[[#This Row],[Category]],Categorization!$D$2:$D$111,0),2),"Blank")</f>
        <v>Blank</v>
      </c>
    </row>
    <row r="1321" spans="1:9" x14ac:dyDescent="0.2">
      <c r="A1321" s="28">
        <f>MONTH(B1321)</f>
        <v>1</v>
      </c>
      <c r="I1321" s="28" t="str">
        <f>IFERROR(INDEX(Categorization!$D$2:$E$111,MATCH(Table1[[#This Row],[Category]],Categorization!$D$2:$D$111,0),2),"Blank")</f>
        <v>Blank</v>
      </c>
    </row>
    <row r="1322" spans="1:9" x14ac:dyDescent="0.2">
      <c r="A1322" s="28">
        <f>MONTH(B1322)</f>
        <v>1</v>
      </c>
      <c r="I1322" s="28" t="str">
        <f>IFERROR(INDEX(Categorization!$D$2:$E$111,MATCH(Table1[[#This Row],[Category]],Categorization!$D$2:$D$111,0),2),"Blank")</f>
        <v>Blank</v>
      </c>
    </row>
    <row r="1323" spans="1:9" x14ac:dyDescent="0.2">
      <c r="A1323" s="28">
        <f>MONTH(B1323)</f>
        <v>1</v>
      </c>
      <c r="I1323" s="28" t="str">
        <f>IFERROR(INDEX(Categorization!$D$2:$E$111,MATCH(Table1[[#This Row],[Category]],Categorization!$D$2:$D$111,0),2),"Blank")</f>
        <v>Blank</v>
      </c>
    </row>
    <row r="1324" spans="1:9" x14ac:dyDescent="0.2">
      <c r="A1324" s="28">
        <f>MONTH(B1324)</f>
        <v>1</v>
      </c>
      <c r="I1324" s="28" t="str">
        <f>IFERROR(INDEX(Categorization!$D$2:$E$111,MATCH(Table1[[#This Row],[Category]],Categorization!$D$2:$D$111,0),2),"Blank")</f>
        <v>Blank</v>
      </c>
    </row>
    <row r="1325" spans="1:9" x14ac:dyDescent="0.2">
      <c r="A1325" s="28">
        <f>MONTH(B1325)</f>
        <v>1</v>
      </c>
      <c r="I1325" s="28" t="str">
        <f>IFERROR(INDEX(Categorization!$D$2:$E$111,MATCH(Table1[[#This Row],[Category]],Categorization!$D$2:$D$111,0),2),"Blank")</f>
        <v>Blank</v>
      </c>
    </row>
    <row r="1326" spans="1:9" x14ac:dyDescent="0.2">
      <c r="A1326" s="28">
        <f>MONTH(B1326)</f>
        <v>1</v>
      </c>
      <c r="I1326" s="28" t="str">
        <f>IFERROR(INDEX(Categorization!$D$2:$E$111,MATCH(Table1[[#This Row],[Category]],Categorization!$D$2:$D$111,0),2),"Blank")</f>
        <v>Blank</v>
      </c>
    </row>
    <row r="1327" spans="1:9" x14ac:dyDescent="0.2">
      <c r="A1327" s="28">
        <f>MONTH(B1327)</f>
        <v>1</v>
      </c>
      <c r="I1327" s="28" t="str">
        <f>IFERROR(INDEX(Categorization!$D$2:$E$111,MATCH(Table1[[#This Row],[Category]],Categorization!$D$2:$D$111,0),2),"Blank")</f>
        <v>Blank</v>
      </c>
    </row>
    <row r="1328" spans="1:9" x14ac:dyDescent="0.2">
      <c r="A1328" s="28">
        <f>MONTH(B1328)</f>
        <v>1</v>
      </c>
      <c r="I1328" s="28" t="str">
        <f>IFERROR(INDEX(Categorization!$D$2:$E$111,MATCH(Table1[[#This Row],[Category]],Categorization!$D$2:$D$111,0),2),"Blank")</f>
        <v>Blank</v>
      </c>
    </row>
    <row r="1329" spans="1:9" x14ac:dyDescent="0.2">
      <c r="A1329" s="28">
        <f>MONTH(B1329)</f>
        <v>1</v>
      </c>
      <c r="I1329" s="28" t="str">
        <f>IFERROR(INDEX(Categorization!$D$2:$E$111,MATCH(Table1[[#This Row],[Category]],Categorization!$D$2:$D$111,0),2),"Blank")</f>
        <v>Blank</v>
      </c>
    </row>
    <row r="1330" spans="1:9" x14ac:dyDescent="0.2">
      <c r="A1330" s="28">
        <f>MONTH(B1330)</f>
        <v>1</v>
      </c>
      <c r="I1330" s="28" t="str">
        <f>IFERROR(INDEX(Categorization!$D$2:$E$111,MATCH(Table1[[#This Row],[Category]],Categorization!$D$2:$D$111,0),2),"Blank")</f>
        <v>Blank</v>
      </c>
    </row>
    <row r="1331" spans="1:9" x14ac:dyDescent="0.2">
      <c r="A1331" s="28">
        <f>MONTH(B1331)</f>
        <v>1</v>
      </c>
      <c r="I1331" s="28" t="str">
        <f>IFERROR(INDEX(Categorization!$D$2:$E$111,MATCH(Table1[[#This Row],[Category]],Categorization!$D$2:$D$111,0),2),"Blank")</f>
        <v>Blank</v>
      </c>
    </row>
    <row r="1332" spans="1:9" x14ac:dyDescent="0.2">
      <c r="A1332" s="28">
        <f>MONTH(B1332)</f>
        <v>1</v>
      </c>
      <c r="I1332" s="28" t="str">
        <f>IFERROR(INDEX(Categorization!$D$2:$E$111,MATCH(Table1[[#This Row],[Category]],Categorization!$D$2:$D$111,0),2),"Blank")</f>
        <v>Blank</v>
      </c>
    </row>
    <row r="1333" spans="1:9" x14ac:dyDescent="0.2">
      <c r="A1333" s="28">
        <f>MONTH(B1333)</f>
        <v>1</v>
      </c>
      <c r="I1333" s="28" t="str">
        <f>IFERROR(INDEX(Categorization!$D$2:$E$111,MATCH(Table1[[#This Row],[Category]],Categorization!$D$2:$D$111,0),2),"Blank")</f>
        <v>Blank</v>
      </c>
    </row>
    <row r="1334" spans="1:9" x14ac:dyDescent="0.2">
      <c r="A1334" s="28">
        <f>MONTH(B1334)</f>
        <v>1</v>
      </c>
      <c r="I1334" s="28" t="str">
        <f>IFERROR(INDEX(Categorization!$D$2:$E$111,MATCH(Table1[[#This Row],[Category]],Categorization!$D$2:$D$111,0),2),"Blank")</f>
        <v>Blank</v>
      </c>
    </row>
    <row r="1335" spans="1:9" x14ac:dyDescent="0.2">
      <c r="A1335" s="28">
        <f>MONTH(B1335)</f>
        <v>1</v>
      </c>
      <c r="I1335" s="28" t="str">
        <f>IFERROR(INDEX(Categorization!$D$2:$E$111,MATCH(Table1[[#This Row],[Category]],Categorization!$D$2:$D$111,0),2),"Blank")</f>
        <v>Blank</v>
      </c>
    </row>
    <row r="1336" spans="1:9" x14ac:dyDescent="0.2">
      <c r="A1336" s="28">
        <f>MONTH(B1336)</f>
        <v>1</v>
      </c>
      <c r="I1336" s="28" t="str">
        <f>IFERROR(INDEX(Categorization!$D$2:$E$111,MATCH(Table1[[#This Row],[Category]],Categorization!$D$2:$D$111,0),2),"Blank")</f>
        <v>Blank</v>
      </c>
    </row>
    <row r="1337" spans="1:9" x14ac:dyDescent="0.2">
      <c r="A1337" s="28">
        <f>MONTH(B1337)</f>
        <v>1</v>
      </c>
      <c r="I1337" s="28" t="str">
        <f>IFERROR(INDEX(Categorization!$D$2:$E$111,MATCH(Table1[[#This Row],[Category]],Categorization!$D$2:$D$111,0),2),"Blank")</f>
        <v>Blank</v>
      </c>
    </row>
    <row r="1338" spans="1:9" x14ac:dyDescent="0.2">
      <c r="A1338" s="28">
        <f>MONTH(B1338)</f>
        <v>1</v>
      </c>
      <c r="I1338" s="28" t="str">
        <f>IFERROR(INDEX(Categorization!$D$2:$E$111,MATCH(Table1[[#This Row],[Category]],Categorization!$D$2:$D$111,0),2),"Blank")</f>
        <v>Blank</v>
      </c>
    </row>
    <row r="1339" spans="1:9" x14ac:dyDescent="0.2">
      <c r="A1339" s="28">
        <f>MONTH(B1339)</f>
        <v>1</v>
      </c>
      <c r="I1339" s="28" t="str">
        <f>IFERROR(INDEX(Categorization!$D$2:$E$111,MATCH(Table1[[#This Row],[Category]],Categorization!$D$2:$D$111,0),2),"Blank")</f>
        <v>Blank</v>
      </c>
    </row>
    <row r="1340" spans="1:9" x14ac:dyDescent="0.2">
      <c r="A1340" s="28">
        <f>MONTH(B1340)</f>
        <v>1</v>
      </c>
      <c r="I1340" s="28" t="str">
        <f>IFERROR(INDEX(Categorization!$D$2:$E$111,MATCH(Table1[[#This Row],[Category]],Categorization!$D$2:$D$111,0),2),"Blank")</f>
        <v>Blank</v>
      </c>
    </row>
    <row r="1341" spans="1:9" x14ac:dyDescent="0.2">
      <c r="A1341" s="28">
        <f>MONTH(B1341)</f>
        <v>1</v>
      </c>
      <c r="I1341" s="28" t="str">
        <f>IFERROR(INDEX(Categorization!$D$2:$E$111,MATCH(Table1[[#This Row],[Category]],Categorization!$D$2:$D$111,0),2),"Blank")</f>
        <v>Blank</v>
      </c>
    </row>
    <row r="1342" spans="1:9" x14ac:dyDescent="0.2">
      <c r="A1342" s="28">
        <f>MONTH(B1342)</f>
        <v>1</v>
      </c>
      <c r="I1342" s="28" t="str">
        <f>IFERROR(INDEX(Categorization!$D$2:$E$111,MATCH(Table1[[#This Row],[Category]],Categorization!$D$2:$D$111,0),2),"Blank")</f>
        <v>Blank</v>
      </c>
    </row>
    <row r="1343" spans="1:9" x14ac:dyDescent="0.2">
      <c r="A1343" s="28">
        <f>MONTH(B1343)</f>
        <v>1</v>
      </c>
      <c r="I1343" s="28" t="str">
        <f>IFERROR(INDEX(Categorization!$D$2:$E$111,MATCH(Table1[[#This Row],[Category]],Categorization!$D$2:$D$111,0),2),"Blank")</f>
        <v>Blank</v>
      </c>
    </row>
    <row r="1344" spans="1:9" x14ac:dyDescent="0.2">
      <c r="A1344" s="28">
        <f>MONTH(B1344)</f>
        <v>1</v>
      </c>
      <c r="I1344" s="28" t="str">
        <f>IFERROR(INDEX(Categorization!$D$2:$E$111,MATCH(Table1[[#This Row],[Category]],Categorization!$D$2:$D$111,0),2),"Blank")</f>
        <v>Blank</v>
      </c>
    </row>
    <row r="1345" spans="1:9" x14ac:dyDescent="0.2">
      <c r="A1345" s="28">
        <f>MONTH(B1345)</f>
        <v>1</v>
      </c>
      <c r="I1345" s="28" t="str">
        <f>IFERROR(INDEX(Categorization!$D$2:$E$111,MATCH(Table1[[#This Row],[Category]],Categorization!$D$2:$D$111,0),2),"Blank")</f>
        <v>Blank</v>
      </c>
    </row>
    <row r="1346" spans="1:9" x14ac:dyDescent="0.2">
      <c r="A1346" s="28">
        <f>MONTH(B1346)</f>
        <v>1</v>
      </c>
      <c r="I1346" s="28" t="str">
        <f>IFERROR(INDEX(Categorization!$D$2:$E$111,MATCH(Table1[[#This Row],[Category]],Categorization!$D$2:$D$111,0),2),"Blank")</f>
        <v>Blank</v>
      </c>
    </row>
    <row r="1347" spans="1:9" x14ac:dyDescent="0.2">
      <c r="A1347" s="28">
        <f>MONTH(B1347)</f>
        <v>1</v>
      </c>
      <c r="I1347" s="28" t="str">
        <f>IFERROR(INDEX(Categorization!$D$2:$E$111,MATCH(Table1[[#This Row],[Category]],Categorization!$D$2:$D$111,0),2),"Blank")</f>
        <v>Blank</v>
      </c>
    </row>
    <row r="1348" spans="1:9" x14ac:dyDescent="0.2">
      <c r="A1348" s="28">
        <f>MONTH(B1348)</f>
        <v>1</v>
      </c>
      <c r="I1348" s="28" t="str">
        <f>IFERROR(INDEX(Categorization!$D$2:$E$111,MATCH(Table1[[#This Row],[Category]],Categorization!$D$2:$D$111,0),2),"Blank")</f>
        <v>Blank</v>
      </c>
    </row>
    <row r="1349" spans="1:9" x14ac:dyDescent="0.2">
      <c r="A1349" s="28">
        <f>MONTH(B1349)</f>
        <v>1</v>
      </c>
      <c r="I1349" s="28" t="str">
        <f>IFERROR(INDEX(Categorization!$D$2:$E$111,MATCH(Table1[[#This Row],[Category]],Categorization!$D$2:$D$111,0),2),"Blank")</f>
        <v>Blank</v>
      </c>
    </row>
    <row r="1350" spans="1:9" x14ac:dyDescent="0.2">
      <c r="A1350" s="28">
        <f>MONTH(B1350)</f>
        <v>1</v>
      </c>
      <c r="I1350" s="28" t="str">
        <f>IFERROR(INDEX(Categorization!$D$2:$E$111,MATCH(Table1[[#This Row],[Category]],Categorization!$D$2:$D$111,0),2),"Blank")</f>
        <v>Blank</v>
      </c>
    </row>
    <row r="1351" spans="1:9" x14ac:dyDescent="0.2">
      <c r="A1351" s="28">
        <f>MONTH(B1351)</f>
        <v>1</v>
      </c>
      <c r="I1351" s="28" t="str">
        <f>IFERROR(INDEX(Categorization!$D$2:$E$111,MATCH(Table1[[#This Row],[Category]],Categorization!$D$2:$D$111,0),2),"Blank")</f>
        <v>Blank</v>
      </c>
    </row>
    <row r="1352" spans="1:9" x14ac:dyDescent="0.2">
      <c r="A1352" s="28">
        <f>MONTH(B1352)</f>
        <v>1</v>
      </c>
      <c r="I1352" s="28" t="str">
        <f>IFERROR(INDEX(Categorization!$D$2:$E$111,MATCH(Table1[[#This Row],[Category]],Categorization!$D$2:$D$111,0),2),"Blank")</f>
        <v>Blank</v>
      </c>
    </row>
    <row r="1353" spans="1:9" x14ac:dyDescent="0.2">
      <c r="A1353" s="28">
        <f>MONTH(B1353)</f>
        <v>1</v>
      </c>
      <c r="I1353" s="28" t="str">
        <f>IFERROR(INDEX(Categorization!$D$2:$E$111,MATCH(Table1[[#This Row],[Category]],Categorization!$D$2:$D$111,0),2),"Blank")</f>
        <v>Blank</v>
      </c>
    </row>
    <row r="1354" spans="1:9" x14ac:dyDescent="0.2">
      <c r="A1354" s="28">
        <f>MONTH(B1354)</f>
        <v>1</v>
      </c>
      <c r="I1354" s="28" t="str">
        <f>IFERROR(INDEX(Categorization!$D$2:$E$111,MATCH(Table1[[#This Row],[Category]],Categorization!$D$2:$D$111,0),2),"Blank")</f>
        <v>Blank</v>
      </c>
    </row>
    <row r="1355" spans="1:9" x14ac:dyDescent="0.2">
      <c r="A1355" s="28">
        <f>MONTH(B1355)</f>
        <v>1</v>
      </c>
      <c r="I1355" s="28" t="str">
        <f>IFERROR(INDEX(Categorization!$D$2:$E$111,MATCH(Table1[[#This Row],[Category]],Categorization!$D$2:$D$111,0),2),"Blank")</f>
        <v>Blank</v>
      </c>
    </row>
    <row r="1356" spans="1:9" x14ac:dyDescent="0.2">
      <c r="A1356" s="28">
        <f>MONTH(B1356)</f>
        <v>1</v>
      </c>
      <c r="I1356" s="28" t="str">
        <f>IFERROR(INDEX(Categorization!$D$2:$E$111,MATCH(Table1[[#This Row],[Category]],Categorization!$D$2:$D$111,0),2),"Blank")</f>
        <v>Blank</v>
      </c>
    </row>
    <row r="1357" spans="1:9" x14ac:dyDescent="0.2">
      <c r="A1357" s="28">
        <f>MONTH(B1357)</f>
        <v>1</v>
      </c>
      <c r="I1357" s="28" t="str">
        <f>IFERROR(INDEX(Categorization!$D$2:$E$111,MATCH(Table1[[#This Row],[Category]],Categorization!$D$2:$D$111,0),2),"Blank")</f>
        <v>Blank</v>
      </c>
    </row>
    <row r="1358" spans="1:9" x14ac:dyDescent="0.2">
      <c r="A1358" s="28">
        <f>MONTH(B1358)</f>
        <v>1</v>
      </c>
      <c r="I1358" s="28" t="str">
        <f>IFERROR(INDEX(Categorization!$D$2:$E$111,MATCH(Table1[[#This Row],[Category]],Categorization!$D$2:$D$111,0),2),"Blank")</f>
        <v>Blank</v>
      </c>
    </row>
    <row r="1359" spans="1:9" x14ac:dyDescent="0.2">
      <c r="A1359" s="28">
        <f>MONTH(B1359)</f>
        <v>1</v>
      </c>
      <c r="I1359" s="28" t="str">
        <f>IFERROR(INDEX(Categorization!$D$2:$E$111,MATCH(Table1[[#This Row],[Category]],Categorization!$D$2:$D$111,0),2),"Blank")</f>
        <v>Blank</v>
      </c>
    </row>
    <row r="1360" spans="1:9" x14ac:dyDescent="0.2">
      <c r="A1360" s="28">
        <f>MONTH(B1360)</f>
        <v>1</v>
      </c>
      <c r="I1360" s="28" t="str">
        <f>IFERROR(INDEX(Categorization!$D$2:$E$111,MATCH(Table1[[#This Row],[Category]],Categorization!$D$2:$D$111,0),2),"Blank")</f>
        <v>Blank</v>
      </c>
    </row>
    <row r="1361" spans="1:9" x14ac:dyDescent="0.2">
      <c r="A1361" s="28">
        <f>MONTH(B1361)</f>
        <v>1</v>
      </c>
      <c r="I1361" s="28" t="str">
        <f>IFERROR(INDEX(Categorization!$D$2:$E$111,MATCH(Table1[[#This Row],[Category]],Categorization!$D$2:$D$111,0),2),"Blank")</f>
        <v>Blank</v>
      </c>
    </row>
    <row r="1362" spans="1:9" x14ac:dyDescent="0.2">
      <c r="A1362" s="28">
        <f>MONTH(B1362)</f>
        <v>1</v>
      </c>
      <c r="I1362" s="28" t="str">
        <f>IFERROR(INDEX(Categorization!$D$2:$E$111,MATCH(Table1[[#This Row],[Category]],Categorization!$D$2:$D$111,0),2),"Blank")</f>
        <v>Blank</v>
      </c>
    </row>
    <row r="1363" spans="1:9" x14ac:dyDescent="0.2">
      <c r="A1363" s="28">
        <f>MONTH(B1363)</f>
        <v>1</v>
      </c>
      <c r="I1363" s="28" t="str">
        <f>IFERROR(INDEX(Categorization!$D$2:$E$111,MATCH(Table1[[#This Row],[Category]],Categorization!$D$2:$D$111,0),2),"Blank")</f>
        <v>Blank</v>
      </c>
    </row>
    <row r="1364" spans="1:9" x14ac:dyDescent="0.2">
      <c r="A1364" s="28">
        <f>MONTH(B1364)</f>
        <v>1</v>
      </c>
      <c r="I1364" s="28" t="str">
        <f>IFERROR(INDEX(Categorization!$D$2:$E$111,MATCH(Table1[[#This Row],[Category]],Categorization!$D$2:$D$111,0),2),"Blank")</f>
        <v>Blank</v>
      </c>
    </row>
    <row r="1365" spans="1:9" x14ac:dyDescent="0.2">
      <c r="A1365" s="28">
        <f>MONTH(B1365)</f>
        <v>1</v>
      </c>
      <c r="I1365" s="28" t="str">
        <f>IFERROR(INDEX(Categorization!$D$2:$E$111,MATCH(Table1[[#This Row],[Category]],Categorization!$D$2:$D$111,0),2),"Blank")</f>
        <v>Blank</v>
      </c>
    </row>
    <row r="1366" spans="1:9" x14ac:dyDescent="0.2">
      <c r="A1366" s="28">
        <f>MONTH(B1366)</f>
        <v>1</v>
      </c>
      <c r="I1366" s="28" t="str">
        <f>IFERROR(INDEX(Categorization!$D$2:$E$111,MATCH(Table1[[#This Row],[Category]],Categorization!$D$2:$D$111,0),2),"Blank")</f>
        <v>Blank</v>
      </c>
    </row>
    <row r="1367" spans="1:9" x14ac:dyDescent="0.2">
      <c r="A1367" s="28">
        <f>MONTH(B1367)</f>
        <v>1</v>
      </c>
      <c r="I1367" s="28" t="str">
        <f>IFERROR(INDEX(Categorization!$D$2:$E$111,MATCH(Table1[[#This Row],[Category]],Categorization!$D$2:$D$111,0),2),"Blank")</f>
        <v>Blank</v>
      </c>
    </row>
    <row r="1368" spans="1:9" x14ac:dyDescent="0.2">
      <c r="A1368" s="28">
        <f>MONTH(B1368)</f>
        <v>1</v>
      </c>
      <c r="I1368" s="28" t="str">
        <f>IFERROR(INDEX(Categorization!$D$2:$E$111,MATCH(Table1[[#This Row],[Category]],Categorization!$D$2:$D$111,0),2),"Blank")</f>
        <v>Blank</v>
      </c>
    </row>
    <row r="1369" spans="1:9" x14ac:dyDescent="0.2">
      <c r="A1369" s="28">
        <f>MONTH(B1369)</f>
        <v>1</v>
      </c>
      <c r="I1369" s="28" t="str">
        <f>IFERROR(INDEX(Categorization!$D$2:$E$111,MATCH(Table1[[#This Row],[Category]],Categorization!$D$2:$D$111,0),2),"Blank")</f>
        <v>Blank</v>
      </c>
    </row>
    <row r="1370" spans="1:9" x14ac:dyDescent="0.2">
      <c r="A1370" s="28">
        <f>MONTH(B1370)</f>
        <v>1</v>
      </c>
      <c r="I1370" s="28" t="str">
        <f>IFERROR(INDEX(Categorization!$D$2:$E$111,MATCH(Table1[[#This Row],[Category]],Categorization!$D$2:$D$111,0),2),"Blank")</f>
        <v>Blank</v>
      </c>
    </row>
    <row r="1371" spans="1:9" x14ac:dyDescent="0.2">
      <c r="A1371" s="28">
        <f>MONTH(B1371)</f>
        <v>1</v>
      </c>
      <c r="I1371" s="28" t="str">
        <f>IFERROR(INDEX(Categorization!$D$2:$E$111,MATCH(Table1[[#This Row],[Category]],Categorization!$D$2:$D$111,0),2),"Blank")</f>
        <v>Blank</v>
      </c>
    </row>
    <row r="1372" spans="1:9" x14ac:dyDescent="0.2">
      <c r="A1372" s="28">
        <f>MONTH(B1372)</f>
        <v>1</v>
      </c>
      <c r="I1372" s="28" t="str">
        <f>IFERROR(INDEX(Categorization!$D$2:$E$111,MATCH(Table1[[#This Row],[Category]],Categorization!$D$2:$D$111,0),2),"Blank")</f>
        <v>Blank</v>
      </c>
    </row>
    <row r="1373" spans="1:9" x14ac:dyDescent="0.2">
      <c r="A1373" s="28">
        <f>MONTH(B1373)</f>
        <v>1</v>
      </c>
      <c r="I1373" s="28" t="str">
        <f>IFERROR(INDEX(Categorization!$D$2:$E$111,MATCH(Table1[[#This Row],[Category]],Categorization!$D$2:$D$111,0),2),"Blank")</f>
        <v>Blank</v>
      </c>
    </row>
    <row r="1374" spans="1:9" x14ac:dyDescent="0.2">
      <c r="A1374" s="28">
        <f>MONTH(B1374)</f>
        <v>1</v>
      </c>
      <c r="I1374" s="28" t="str">
        <f>IFERROR(INDEX(Categorization!$D$2:$E$111,MATCH(Table1[[#This Row],[Category]],Categorization!$D$2:$D$111,0),2),"Blank")</f>
        <v>Blank</v>
      </c>
    </row>
    <row r="1375" spans="1:9" x14ac:dyDescent="0.2">
      <c r="A1375" s="28">
        <f>MONTH(B1375)</f>
        <v>1</v>
      </c>
      <c r="I1375" s="28" t="str">
        <f>IFERROR(INDEX(Categorization!$D$2:$E$111,MATCH(Table1[[#This Row],[Category]],Categorization!$D$2:$D$111,0),2),"Blank")</f>
        <v>Blank</v>
      </c>
    </row>
    <row r="1376" spans="1:9" x14ac:dyDescent="0.2">
      <c r="A1376" s="28">
        <f>MONTH(B1376)</f>
        <v>1</v>
      </c>
      <c r="I1376" s="28" t="str">
        <f>IFERROR(INDEX(Categorization!$D$2:$E$111,MATCH(Table1[[#This Row],[Category]],Categorization!$D$2:$D$111,0),2),"Blank")</f>
        <v>Blank</v>
      </c>
    </row>
    <row r="1377" spans="1:9" x14ac:dyDescent="0.2">
      <c r="A1377" s="28">
        <f>MONTH(B1377)</f>
        <v>1</v>
      </c>
      <c r="I1377" s="28" t="str">
        <f>IFERROR(INDEX(Categorization!$D$2:$E$111,MATCH(Table1[[#This Row],[Category]],Categorization!$D$2:$D$111,0),2),"Blank")</f>
        <v>Blank</v>
      </c>
    </row>
    <row r="1378" spans="1:9" x14ac:dyDescent="0.2">
      <c r="A1378" s="28">
        <f>MONTH(B1378)</f>
        <v>1</v>
      </c>
      <c r="I1378" s="28" t="str">
        <f>IFERROR(INDEX(Categorization!$D$2:$E$111,MATCH(Table1[[#This Row],[Category]],Categorization!$D$2:$D$111,0),2),"Blank")</f>
        <v>Blank</v>
      </c>
    </row>
    <row r="1379" spans="1:9" x14ac:dyDescent="0.2">
      <c r="A1379" s="28">
        <f>MONTH(B1379)</f>
        <v>1</v>
      </c>
      <c r="I1379" s="28" t="str">
        <f>IFERROR(INDEX(Categorization!$D$2:$E$111,MATCH(Table1[[#This Row],[Category]],Categorization!$D$2:$D$111,0),2),"Blank")</f>
        <v>Blank</v>
      </c>
    </row>
    <row r="1380" spans="1:9" x14ac:dyDescent="0.2">
      <c r="A1380" s="28">
        <f>MONTH(B1380)</f>
        <v>1</v>
      </c>
      <c r="I1380" s="28" t="str">
        <f>IFERROR(INDEX(Categorization!$D$2:$E$111,MATCH(Table1[[#This Row],[Category]],Categorization!$D$2:$D$111,0),2),"Blank")</f>
        <v>Blank</v>
      </c>
    </row>
    <row r="1381" spans="1:9" x14ac:dyDescent="0.2">
      <c r="A1381" s="28">
        <f>MONTH(B1381)</f>
        <v>1</v>
      </c>
      <c r="I1381" s="28" t="str">
        <f>IFERROR(INDEX(Categorization!$D$2:$E$111,MATCH(Table1[[#This Row],[Category]],Categorization!$D$2:$D$111,0),2),"Blank")</f>
        <v>Blank</v>
      </c>
    </row>
    <row r="1382" spans="1:9" x14ac:dyDescent="0.2">
      <c r="A1382" s="28">
        <f>MONTH(B1382)</f>
        <v>1</v>
      </c>
      <c r="I1382" s="28" t="str">
        <f>IFERROR(INDEX(Categorization!$D$2:$E$111,MATCH(Table1[[#This Row],[Category]],Categorization!$D$2:$D$111,0),2),"Blank")</f>
        <v>Blank</v>
      </c>
    </row>
    <row r="1383" spans="1:9" x14ac:dyDescent="0.2">
      <c r="A1383" s="28">
        <f>MONTH(B1383)</f>
        <v>1</v>
      </c>
      <c r="I1383" s="28" t="str">
        <f>IFERROR(INDEX(Categorization!$D$2:$E$111,MATCH(Table1[[#This Row],[Category]],Categorization!$D$2:$D$111,0),2),"Blank")</f>
        <v>Blank</v>
      </c>
    </row>
    <row r="1384" spans="1:9" x14ac:dyDescent="0.2">
      <c r="A1384" s="28">
        <f>MONTH(B1384)</f>
        <v>1</v>
      </c>
      <c r="I1384" s="28" t="str">
        <f>IFERROR(INDEX(Categorization!$D$2:$E$111,MATCH(Table1[[#This Row],[Category]],Categorization!$D$2:$D$111,0),2),"Blank")</f>
        <v>Blank</v>
      </c>
    </row>
    <row r="1385" spans="1:9" x14ac:dyDescent="0.2">
      <c r="A1385" s="28">
        <f>MONTH(B1385)</f>
        <v>1</v>
      </c>
      <c r="I1385" s="28" t="str">
        <f>IFERROR(INDEX(Categorization!$D$2:$E$111,MATCH(Table1[[#This Row],[Category]],Categorization!$D$2:$D$111,0),2),"Blank")</f>
        <v>Blank</v>
      </c>
    </row>
    <row r="1386" spans="1:9" x14ac:dyDescent="0.2">
      <c r="A1386" s="28">
        <f>MONTH(B1386)</f>
        <v>1</v>
      </c>
      <c r="I1386" s="28" t="str">
        <f>IFERROR(INDEX(Categorization!$D$2:$E$111,MATCH(Table1[[#This Row],[Category]],Categorization!$D$2:$D$111,0),2),"Blank")</f>
        <v>Blank</v>
      </c>
    </row>
    <row r="1387" spans="1:9" x14ac:dyDescent="0.2">
      <c r="A1387" s="28">
        <f>MONTH(B1387)</f>
        <v>1</v>
      </c>
      <c r="I1387" s="28" t="str">
        <f>IFERROR(INDEX(Categorization!$D$2:$E$111,MATCH(Table1[[#This Row],[Category]],Categorization!$D$2:$D$111,0),2),"Blank")</f>
        <v>Blank</v>
      </c>
    </row>
    <row r="1388" spans="1:9" x14ac:dyDescent="0.2">
      <c r="A1388" s="28">
        <f>MONTH(B1388)</f>
        <v>1</v>
      </c>
      <c r="I1388" s="28" t="str">
        <f>IFERROR(INDEX(Categorization!$D$2:$E$111,MATCH(Table1[[#This Row],[Category]],Categorization!$D$2:$D$111,0),2),"Blank")</f>
        <v>Blank</v>
      </c>
    </row>
    <row r="1389" spans="1:9" x14ac:dyDescent="0.2">
      <c r="A1389" s="28">
        <f>MONTH(B1389)</f>
        <v>1</v>
      </c>
      <c r="I1389" s="28" t="str">
        <f>IFERROR(INDEX(Categorization!$D$2:$E$111,MATCH(Table1[[#This Row],[Category]],Categorization!$D$2:$D$111,0),2),"Blank")</f>
        <v>Blank</v>
      </c>
    </row>
    <row r="1390" spans="1:9" x14ac:dyDescent="0.2">
      <c r="A1390" s="28">
        <f>MONTH(B1390)</f>
        <v>1</v>
      </c>
      <c r="I1390" s="28" t="str">
        <f>IFERROR(INDEX(Categorization!$D$2:$E$111,MATCH(Table1[[#This Row],[Category]],Categorization!$D$2:$D$111,0),2),"Blank")</f>
        <v>Blank</v>
      </c>
    </row>
    <row r="1391" spans="1:9" x14ac:dyDescent="0.2">
      <c r="A1391" s="28">
        <f>MONTH(B1391)</f>
        <v>1</v>
      </c>
      <c r="I1391" s="28" t="str">
        <f>IFERROR(INDEX(Categorization!$D$2:$E$111,MATCH(Table1[[#This Row],[Category]],Categorization!$D$2:$D$111,0),2),"Blank")</f>
        <v>Blank</v>
      </c>
    </row>
    <row r="1392" spans="1:9" x14ac:dyDescent="0.2">
      <c r="A1392" s="28">
        <f>MONTH(B1392)</f>
        <v>1</v>
      </c>
      <c r="I1392" s="28" t="str">
        <f>IFERROR(INDEX(Categorization!$D$2:$E$111,MATCH(Table1[[#This Row],[Category]],Categorization!$D$2:$D$111,0),2),"Blank")</f>
        <v>Blank</v>
      </c>
    </row>
    <row r="1393" spans="1:9" x14ac:dyDescent="0.2">
      <c r="A1393" s="28">
        <f>MONTH(B1393)</f>
        <v>1</v>
      </c>
      <c r="I1393" s="28" t="str">
        <f>IFERROR(INDEX(Categorization!$D$2:$E$111,MATCH(Table1[[#This Row],[Category]],Categorization!$D$2:$D$111,0),2),"Blank")</f>
        <v>Blank</v>
      </c>
    </row>
    <row r="1394" spans="1:9" x14ac:dyDescent="0.2">
      <c r="A1394" s="28">
        <f>MONTH(B1394)</f>
        <v>1</v>
      </c>
      <c r="I1394" s="28" t="str">
        <f>IFERROR(INDEX(Categorization!$D$2:$E$111,MATCH(Table1[[#This Row],[Category]],Categorization!$D$2:$D$111,0),2),"Blank")</f>
        <v>Blank</v>
      </c>
    </row>
    <row r="1395" spans="1:9" x14ac:dyDescent="0.2">
      <c r="A1395" s="28">
        <f>MONTH(B1395)</f>
        <v>1</v>
      </c>
      <c r="I1395" s="28" t="str">
        <f>IFERROR(INDEX(Categorization!$D$2:$E$111,MATCH(Table1[[#This Row],[Category]],Categorization!$D$2:$D$111,0),2),"Blank")</f>
        <v>Blank</v>
      </c>
    </row>
    <row r="1396" spans="1:9" x14ac:dyDescent="0.2">
      <c r="A1396" s="28">
        <f>MONTH(B1396)</f>
        <v>1</v>
      </c>
      <c r="I1396" s="28" t="str">
        <f>IFERROR(INDEX(Categorization!$D$2:$E$111,MATCH(Table1[[#This Row],[Category]],Categorization!$D$2:$D$111,0),2),"Blank")</f>
        <v>Blank</v>
      </c>
    </row>
    <row r="1397" spans="1:9" x14ac:dyDescent="0.2">
      <c r="A1397" s="28">
        <f>MONTH(B1397)</f>
        <v>1</v>
      </c>
      <c r="I1397" s="28" t="str">
        <f>IFERROR(INDEX(Categorization!$D$2:$E$111,MATCH(Table1[[#This Row],[Category]],Categorization!$D$2:$D$111,0),2),"Blank")</f>
        <v>Blank</v>
      </c>
    </row>
    <row r="1398" spans="1:9" x14ac:dyDescent="0.2">
      <c r="A1398" s="28">
        <f>MONTH(B1398)</f>
        <v>1</v>
      </c>
      <c r="I1398" s="28" t="str">
        <f>IFERROR(INDEX(Categorization!$D$2:$E$111,MATCH(Table1[[#This Row],[Category]],Categorization!$D$2:$D$111,0),2),"Blank")</f>
        <v>Blank</v>
      </c>
    </row>
    <row r="1399" spans="1:9" x14ac:dyDescent="0.2">
      <c r="A1399" s="28">
        <f>MONTH(B1399)</f>
        <v>1</v>
      </c>
      <c r="I1399" s="28" t="str">
        <f>IFERROR(INDEX(Categorization!$D$2:$E$111,MATCH(Table1[[#This Row],[Category]],Categorization!$D$2:$D$111,0),2),"Blank")</f>
        <v>Blank</v>
      </c>
    </row>
    <row r="1400" spans="1:9" x14ac:dyDescent="0.2">
      <c r="A1400" s="28">
        <f>MONTH(B1400)</f>
        <v>1</v>
      </c>
      <c r="I1400" s="28" t="str">
        <f>IFERROR(INDEX(Categorization!$D$2:$E$111,MATCH(Table1[[#This Row],[Category]],Categorization!$D$2:$D$111,0),2),"Blank")</f>
        <v>Blank</v>
      </c>
    </row>
    <row r="1401" spans="1:9" x14ac:dyDescent="0.2">
      <c r="A1401" s="28">
        <f>MONTH(B1401)</f>
        <v>1</v>
      </c>
      <c r="I1401" s="28" t="str">
        <f>IFERROR(INDEX(Categorization!$D$2:$E$111,MATCH(Table1[[#This Row],[Category]],Categorization!$D$2:$D$111,0),2),"Blank")</f>
        <v>Blank</v>
      </c>
    </row>
    <row r="1402" spans="1:9" x14ac:dyDescent="0.2">
      <c r="A1402" s="28">
        <f>MONTH(B1402)</f>
        <v>1</v>
      </c>
      <c r="I1402" s="28" t="str">
        <f>IFERROR(INDEX(Categorization!$D$2:$E$111,MATCH(Table1[[#This Row],[Category]],Categorization!$D$2:$D$111,0),2),"Blank")</f>
        <v>Blank</v>
      </c>
    </row>
    <row r="1403" spans="1:9" x14ac:dyDescent="0.2">
      <c r="A1403" s="28">
        <f>MONTH(B1403)</f>
        <v>1</v>
      </c>
      <c r="I1403" s="28" t="str">
        <f>IFERROR(INDEX(Categorization!$D$2:$E$111,MATCH(Table1[[#This Row],[Category]],Categorization!$D$2:$D$111,0),2),"Blank")</f>
        <v>Blank</v>
      </c>
    </row>
    <row r="1404" spans="1:9" x14ac:dyDescent="0.2">
      <c r="A1404" s="28">
        <f>MONTH(B1404)</f>
        <v>1</v>
      </c>
      <c r="I1404" s="28" t="str">
        <f>IFERROR(INDEX(Categorization!$D$2:$E$111,MATCH(Table1[[#This Row],[Category]],Categorization!$D$2:$D$111,0),2),"Blank")</f>
        <v>Blank</v>
      </c>
    </row>
    <row r="1405" spans="1:9" x14ac:dyDescent="0.2">
      <c r="A1405" s="28">
        <f>MONTH(B1405)</f>
        <v>1</v>
      </c>
      <c r="I1405" s="28" t="str">
        <f>IFERROR(INDEX(Categorization!$D$2:$E$111,MATCH(Table1[[#This Row],[Category]],Categorization!$D$2:$D$111,0),2),"Blank")</f>
        <v>Blank</v>
      </c>
    </row>
    <row r="1406" spans="1:9" x14ac:dyDescent="0.2">
      <c r="A1406" s="28">
        <f>MONTH(B1406)</f>
        <v>1</v>
      </c>
      <c r="I1406" s="28" t="str">
        <f>IFERROR(INDEX(Categorization!$D$2:$E$111,MATCH(Table1[[#This Row],[Category]],Categorization!$D$2:$D$111,0),2),"Blank")</f>
        <v>Blank</v>
      </c>
    </row>
    <row r="1407" spans="1:9" x14ac:dyDescent="0.2">
      <c r="A1407" s="28">
        <f>MONTH(B1407)</f>
        <v>1</v>
      </c>
      <c r="I1407" s="28" t="str">
        <f>IFERROR(INDEX(Categorization!$D$2:$E$111,MATCH(Table1[[#This Row],[Category]],Categorization!$D$2:$D$111,0),2),"Blank")</f>
        <v>Blank</v>
      </c>
    </row>
    <row r="1408" spans="1:9" x14ac:dyDescent="0.2">
      <c r="A1408" s="28">
        <f>MONTH(B1408)</f>
        <v>1</v>
      </c>
      <c r="I1408" s="28" t="str">
        <f>IFERROR(INDEX(Categorization!$D$2:$E$111,MATCH(Table1[[#This Row],[Category]],Categorization!$D$2:$D$111,0),2),"Blank")</f>
        <v>Blank</v>
      </c>
    </row>
    <row r="1409" spans="1:9" x14ac:dyDescent="0.2">
      <c r="A1409" s="28">
        <f>MONTH(B1409)</f>
        <v>1</v>
      </c>
      <c r="I1409" s="28" t="str">
        <f>IFERROR(INDEX(Categorization!$D$2:$E$111,MATCH(Table1[[#This Row],[Category]],Categorization!$D$2:$D$111,0),2),"Blank")</f>
        <v>Blank</v>
      </c>
    </row>
    <row r="1410" spans="1:9" x14ac:dyDescent="0.2">
      <c r="A1410" s="28">
        <f>MONTH(B1410)</f>
        <v>1</v>
      </c>
      <c r="I1410" s="28" t="str">
        <f>IFERROR(INDEX(Categorization!$D$2:$E$111,MATCH(Table1[[#This Row],[Category]],Categorization!$D$2:$D$111,0),2),"Blank")</f>
        <v>Blank</v>
      </c>
    </row>
    <row r="1411" spans="1:9" x14ac:dyDescent="0.2">
      <c r="A1411" s="28">
        <f>MONTH(B1411)</f>
        <v>1</v>
      </c>
      <c r="I1411" s="28" t="str">
        <f>IFERROR(INDEX(Categorization!$D$2:$E$111,MATCH(Table1[[#This Row],[Category]],Categorization!$D$2:$D$111,0),2),"Blank")</f>
        <v>Blank</v>
      </c>
    </row>
    <row r="1412" spans="1:9" x14ac:dyDescent="0.2">
      <c r="A1412" s="28">
        <f>MONTH(B1412)</f>
        <v>1</v>
      </c>
      <c r="I1412" s="28" t="str">
        <f>IFERROR(INDEX(Categorization!$D$2:$E$111,MATCH(Table1[[#This Row],[Category]],Categorization!$D$2:$D$111,0),2),"Blank")</f>
        <v>Blank</v>
      </c>
    </row>
    <row r="1413" spans="1:9" x14ac:dyDescent="0.2">
      <c r="A1413" s="28">
        <f>MONTH(B1413)</f>
        <v>1</v>
      </c>
      <c r="I1413" s="28" t="str">
        <f>IFERROR(INDEX(Categorization!$D$2:$E$111,MATCH(Table1[[#This Row],[Category]],Categorization!$D$2:$D$111,0),2),"Blank")</f>
        <v>Blank</v>
      </c>
    </row>
    <row r="1414" spans="1:9" x14ac:dyDescent="0.2">
      <c r="A1414" s="28">
        <f>MONTH(B1414)</f>
        <v>1</v>
      </c>
      <c r="I1414" s="28" t="str">
        <f>IFERROR(INDEX(Categorization!$D$2:$E$111,MATCH(Table1[[#This Row],[Category]],Categorization!$D$2:$D$111,0),2),"Blank")</f>
        <v>Blank</v>
      </c>
    </row>
    <row r="1415" spans="1:9" x14ac:dyDescent="0.2">
      <c r="A1415" s="28">
        <f>MONTH(B1415)</f>
        <v>1</v>
      </c>
      <c r="I1415" s="28" t="str">
        <f>IFERROR(INDEX(Categorization!$D$2:$E$111,MATCH(Table1[[#This Row],[Category]],Categorization!$D$2:$D$111,0),2),"Blank")</f>
        <v>Blank</v>
      </c>
    </row>
    <row r="1416" spans="1:9" x14ac:dyDescent="0.2">
      <c r="A1416" s="28">
        <f>MONTH(B1416)</f>
        <v>1</v>
      </c>
      <c r="I1416" s="28" t="str">
        <f>IFERROR(INDEX(Categorization!$D$2:$E$111,MATCH(Table1[[#This Row],[Category]],Categorization!$D$2:$D$111,0),2),"Blank")</f>
        <v>Blank</v>
      </c>
    </row>
    <row r="1417" spans="1:9" x14ac:dyDescent="0.2">
      <c r="A1417" s="28">
        <f>MONTH(B1417)</f>
        <v>1</v>
      </c>
      <c r="I1417" s="28" t="str">
        <f>IFERROR(INDEX(Categorization!$D$2:$E$111,MATCH(Table1[[#This Row],[Category]],Categorization!$D$2:$D$111,0),2),"Blank")</f>
        <v>Blank</v>
      </c>
    </row>
    <row r="1418" spans="1:9" x14ac:dyDescent="0.2">
      <c r="A1418" s="28">
        <f>MONTH(B1418)</f>
        <v>1</v>
      </c>
      <c r="I1418" s="28" t="str">
        <f>IFERROR(INDEX(Categorization!$D$2:$E$111,MATCH(Table1[[#This Row],[Category]],Categorization!$D$2:$D$111,0),2),"Blank")</f>
        <v>Blank</v>
      </c>
    </row>
    <row r="1419" spans="1:9" x14ac:dyDescent="0.2">
      <c r="A1419" s="28">
        <f>MONTH(B1419)</f>
        <v>1</v>
      </c>
      <c r="I1419" s="28" t="str">
        <f>IFERROR(INDEX(Categorization!$D$2:$E$111,MATCH(Table1[[#This Row],[Category]],Categorization!$D$2:$D$111,0),2),"Blank")</f>
        <v>Blank</v>
      </c>
    </row>
    <row r="1420" spans="1:9" x14ac:dyDescent="0.2">
      <c r="A1420" s="28">
        <f>MONTH(B1420)</f>
        <v>1</v>
      </c>
      <c r="I1420" s="28" t="str">
        <f>IFERROR(INDEX(Categorization!$D$2:$E$111,MATCH(Table1[[#This Row],[Category]],Categorization!$D$2:$D$111,0),2),"Blank")</f>
        <v>Blank</v>
      </c>
    </row>
    <row r="1421" spans="1:9" x14ac:dyDescent="0.2">
      <c r="A1421" s="28">
        <f>MONTH(B1421)</f>
        <v>1</v>
      </c>
      <c r="I1421" s="28" t="str">
        <f>IFERROR(INDEX(Categorization!$D$2:$E$111,MATCH(Table1[[#This Row],[Category]],Categorization!$D$2:$D$111,0),2),"Blank")</f>
        <v>Blank</v>
      </c>
    </row>
    <row r="1422" spans="1:9" x14ac:dyDescent="0.2">
      <c r="A1422" s="28">
        <f>MONTH(B1422)</f>
        <v>1</v>
      </c>
      <c r="I1422" s="28" t="str">
        <f>IFERROR(INDEX(Categorization!$D$2:$E$111,MATCH(Table1[[#This Row],[Category]],Categorization!$D$2:$D$111,0),2),"Blank")</f>
        <v>Blank</v>
      </c>
    </row>
    <row r="1423" spans="1:9" x14ac:dyDescent="0.2">
      <c r="A1423" s="28">
        <f>MONTH(B1423)</f>
        <v>1</v>
      </c>
      <c r="I1423" s="28" t="str">
        <f>IFERROR(INDEX(Categorization!$D$2:$E$111,MATCH(Table1[[#This Row],[Category]],Categorization!$D$2:$D$111,0),2),"Blank")</f>
        <v>Blank</v>
      </c>
    </row>
    <row r="1424" spans="1:9" x14ac:dyDescent="0.2">
      <c r="A1424" s="28">
        <f>MONTH(B1424)</f>
        <v>1</v>
      </c>
      <c r="I1424" s="28" t="str">
        <f>IFERROR(INDEX(Categorization!$D$2:$E$111,MATCH(Table1[[#This Row],[Category]],Categorization!$D$2:$D$111,0),2),"Blank")</f>
        <v>Blank</v>
      </c>
    </row>
    <row r="1425" spans="1:9" x14ac:dyDescent="0.2">
      <c r="A1425" s="28">
        <f>MONTH(B1425)</f>
        <v>1</v>
      </c>
      <c r="I1425" s="28" t="str">
        <f>IFERROR(INDEX(Categorization!$D$2:$E$111,MATCH(Table1[[#This Row],[Category]],Categorization!$D$2:$D$111,0),2),"Blank")</f>
        <v>Blank</v>
      </c>
    </row>
    <row r="1426" spans="1:9" x14ac:dyDescent="0.2">
      <c r="A1426" s="28">
        <f>MONTH(B1426)</f>
        <v>1</v>
      </c>
      <c r="I1426" s="28" t="str">
        <f>IFERROR(INDEX(Categorization!$D$2:$E$111,MATCH(Table1[[#This Row],[Category]],Categorization!$D$2:$D$111,0),2),"Blank")</f>
        <v>Blank</v>
      </c>
    </row>
    <row r="1427" spans="1:9" x14ac:dyDescent="0.2">
      <c r="A1427" s="28">
        <f>MONTH(B1427)</f>
        <v>1</v>
      </c>
      <c r="I1427" s="28" t="str">
        <f>IFERROR(INDEX(Categorization!$D$2:$E$111,MATCH(Table1[[#This Row],[Category]],Categorization!$D$2:$D$111,0),2),"Blank")</f>
        <v>Blank</v>
      </c>
    </row>
    <row r="1428" spans="1:9" x14ac:dyDescent="0.2">
      <c r="A1428" s="28">
        <f>MONTH(B1428)</f>
        <v>1</v>
      </c>
      <c r="I1428" s="28" t="str">
        <f>IFERROR(INDEX(Categorization!$D$2:$E$111,MATCH(Table1[[#This Row],[Category]],Categorization!$D$2:$D$111,0),2),"Blank")</f>
        <v>Blank</v>
      </c>
    </row>
    <row r="1429" spans="1:9" x14ac:dyDescent="0.2">
      <c r="A1429" s="28">
        <f>MONTH(B1429)</f>
        <v>1</v>
      </c>
      <c r="I1429" s="28" t="str">
        <f>IFERROR(INDEX(Categorization!$D$2:$E$111,MATCH(Table1[[#This Row],[Category]],Categorization!$D$2:$D$111,0),2),"Blank")</f>
        <v>Blank</v>
      </c>
    </row>
    <row r="1430" spans="1:9" x14ac:dyDescent="0.2">
      <c r="A1430" s="28">
        <f>MONTH(B1430)</f>
        <v>1</v>
      </c>
      <c r="I1430" s="28" t="str">
        <f>IFERROR(INDEX(Categorization!$D$2:$E$111,MATCH(Table1[[#This Row],[Category]],Categorization!$D$2:$D$111,0),2),"Blank")</f>
        <v>Blank</v>
      </c>
    </row>
    <row r="1431" spans="1:9" x14ac:dyDescent="0.2">
      <c r="A1431" s="28">
        <f>MONTH(B1431)</f>
        <v>1</v>
      </c>
      <c r="I1431" s="28" t="str">
        <f>IFERROR(INDEX(Categorization!$D$2:$E$111,MATCH(Table1[[#This Row],[Category]],Categorization!$D$2:$D$111,0),2),"Blank")</f>
        <v>Blank</v>
      </c>
    </row>
    <row r="1432" spans="1:9" x14ac:dyDescent="0.2">
      <c r="A1432" s="28">
        <f>MONTH(B1432)</f>
        <v>1</v>
      </c>
      <c r="I1432" s="28" t="str">
        <f>IFERROR(INDEX(Categorization!$D$2:$E$111,MATCH(Table1[[#This Row],[Category]],Categorization!$D$2:$D$111,0),2),"Blank")</f>
        <v>Blank</v>
      </c>
    </row>
    <row r="1433" spans="1:9" x14ac:dyDescent="0.2">
      <c r="A1433" s="28">
        <f>MONTH(B1433)</f>
        <v>1</v>
      </c>
      <c r="I1433" s="28" t="str">
        <f>IFERROR(INDEX(Categorization!$D$2:$E$111,MATCH(Table1[[#This Row],[Category]],Categorization!$D$2:$D$111,0),2),"Blank")</f>
        <v>Blank</v>
      </c>
    </row>
    <row r="1434" spans="1:9" x14ac:dyDescent="0.2">
      <c r="A1434" s="28">
        <f>MONTH(B1434)</f>
        <v>1</v>
      </c>
      <c r="I1434" s="28" t="str">
        <f>IFERROR(INDEX(Categorization!$D$2:$E$111,MATCH(Table1[[#This Row],[Category]],Categorization!$D$2:$D$111,0),2),"Blank")</f>
        <v>Blank</v>
      </c>
    </row>
    <row r="1435" spans="1:9" x14ac:dyDescent="0.2">
      <c r="A1435" s="28">
        <f>MONTH(B1435)</f>
        <v>1</v>
      </c>
      <c r="I1435" s="28" t="str">
        <f>IFERROR(INDEX(Categorization!$D$2:$E$111,MATCH(Table1[[#This Row],[Category]],Categorization!$D$2:$D$111,0),2),"Blank")</f>
        <v>Blank</v>
      </c>
    </row>
    <row r="1436" spans="1:9" x14ac:dyDescent="0.2">
      <c r="A1436" s="28">
        <f>MONTH(B1436)</f>
        <v>1</v>
      </c>
      <c r="I1436" s="28" t="str">
        <f>IFERROR(INDEX(Categorization!$D$2:$E$111,MATCH(Table1[[#This Row],[Category]],Categorization!$D$2:$D$111,0),2),"Blank")</f>
        <v>Blank</v>
      </c>
    </row>
    <row r="1437" spans="1:9" x14ac:dyDescent="0.2">
      <c r="A1437" s="28">
        <f>MONTH(B1437)</f>
        <v>1</v>
      </c>
      <c r="I1437" s="28" t="str">
        <f>IFERROR(INDEX(Categorization!$D$2:$E$111,MATCH(Table1[[#This Row],[Category]],Categorization!$D$2:$D$111,0),2),"Blank")</f>
        <v>Blank</v>
      </c>
    </row>
    <row r="1438" spans="1:9" x14ac:dyDescent="0.2">
      <c r="A1438" s="28">
        <f>MONTH(B1438)</f>
        <v>1</v>
      </c>
      <c r="I1438" s="28" t="str">
        <f>IFERROR(INDEX(Categorization!$D$2:$E$111,MATCH(Table1[[#This Row],[Category]],Categorization!$D$2:$D$111,0),2),"Blank")</f>
        <v>Blank</v>
      </c>
    </row>
    <row r="1439" spans="1:9" x14ac:dyDescent="0.2">
      <c r="A1439" s="28">
        <f>MONTH(B1439)</f>
        <v>1</v>
      </c>
      <c r="I1439" s="28" t="str">
        <f>IFERROR(INDEX(Categorization!$D$2:$E$111,MATCH(Table1[[#This Row],[Category]],Categorization!$D$2:$D$111,0),2),"Blank")</f>
        <v>Blank</v>
      </c>
    </row>
    <row r="1440" spans="1:9" x14ac:dyDescent="0.2">
      <c r="A1440" s="28">
        <f>MONTH(B1440)</f>
        <v>1</v>
      </c>
      <c r="I1440" s="28" t="str">
        <f>IFERROR(INDEX(Categorization!$D$2:$E$111,MATCH(Table1[[#This Row],[Category]],Categorization!$D$2:$D$111,0),2),"Blank")</f>
        <v>Blank</v>
      </c>
    </row>
    <row r="1441" spans="1:9" x14ac:dyDescent="0.2">
      <c r="A1441" s="28">
        <f>MONTH(B1441)</f>
        <v>1</v>
      </c>
      <c r="I1441" s="28" t="str">
        <f>IFERROR(INDEX(Categorization!$D$2:$E$111,MATCH(Table1[[#This Row],[Category]],Categorization!$D$2:$D$111,0),2),"Blank")</f>
        <v>Blank</v>
      </c>
    </row>
    <row r="1442" spans="1:9" x14ac:dyDescent="0.2">
      <c r="A1442" s="28">
        <f>MONTH(B1442)</f>
        <v>1</v>
      </c>
      <c r="I1442" s="28" t="str">
        <f>IFERROR(INDEX(Categorization!$D$2:$E$111,MATCH(Table1[[#This Row],[Category]],Categorization!$D$2:$D$111,0),2),"Blank")</f>
        <v>Blank</v>
      </c>
    </row>
    <row r="1443" spans="1:9" x14ac:dyDescent="0.2">
      <c r="A1443" s="28">
        <f>MONTH(B1443)</f>
        <v>1</v>
      </c>
      <c r="I1443" s="28" t="str">
        <f>IFERROR(INDEX(Categorization!$D$2:$E$111,MATCH(Table1[[#This Row],[Category]],Categorization!$D$2:$D$111,0),2),"Blank")</f>
        <v>Blank</v>
      </c>
    </row>
    <row r="1444" spans="1:9" x14ac:dyDescent="0.2">
      <c r="A1444" s="28">
        <f>MONTH(B1444)</f>
        <v>1</v>
      </c>
      <c r="I1444" s="28" t="str">
        <f>IFERROR(INDEX(Categorization!$D$2:$E$111,MATCH(Table1[[#This Row],[Category]],Categorization!$D$2:$D$111,0),2),"Blank")</f>
        <v>Blank</v>
      </c>
    </row>
    <row r="1445" spans="1:9" x14ac:dyDescent="0.2">
      <c r="A1445" s="28">
        <f>MONTH(B1445)</f>
        <v>1</v>
      </c>
      <c r="I1445" s="28" t="str">
        <f>IFERROR(INDEX(Categorization!$D$2:$E$111,MATCH(Table1[[#This Row],[Category]],Categorization!$D$2:$D$111,0),2),"Blank")</f>
        <v>Blank</v>
      </c>
    </row>
    <row r="1446" spans="1:9" x14ac:dyDescent="0.2">
      <c r="A1446" s="28">
        <f>MONTH(B1446)</f>
        <v>1</v>
      </c>
      <c r="I1446" s="28" t="str">
        <f>IFERROR(INDEX(Categorization!$D$2:$E$111,MATCH(Table1[[#This Row],[Category]],Categorization!$D$2:$D$111,0),2),"Blank")</f>
        <v>Blank</v>
      </c>
    </row>
    <row r="1447" spans="1:9" x14ac:dyDescent="0.2">
      <c r="A1447" s="28">
        <f>MONTH(B1447)</f>
        <v>1</v>
      </c>
      <c r="I1447" s="28" t="str">
        <f>IFERROR(INDEX(Categorization!$D$2:$E$111,MATCH(Table1[[#This Row],[Category]],Categorization!$D$2:$D$111,0),2),"Blank")</f>
        <v>Blank</v>
      </c>
    </row>
    <row r="1448" spans="1:9" x14ac:dyDescent="0.2">
      <c r="A1448" s="28">
        <f>MONTH(B1448)</f>
        <v>1</v>
      </c>
      <c r="I1448" s="28" t="str">
        <f>IFERROR(INDEX(Categorization!$D$2:$E$111,MATCH(Table1[[#This Row],[Category]],Categorization!$D$2:$D$111,0),2),"Blank")</f>
        <v>Blank</v>
      </c>
    </row>
    <row r="1449" spans="1:9" x14ac:dyDescent="0.2">
      <c r="A1449" s="28">
        <f>MONTH(B1449)</f>
        <v>1</v>
      </c>
      <c r="I1449" s="28" t="str">
        <f>IFERROR(INDEX(Categorization!$D$2:$E$111,MATCH(Table1[[#This Row],[Category]],Categorization!$D$2:$D$111,0),2),"Blank")</f>
        <v>Blank</v>
      </c>
    </row>
    <row r="1450" spans="1:9" x14ac:dyDescent="0.2">
      <c r="A1450" s="28">
        <f>MONTH(B1450)</f>
        <v>1</v>
      </c>
      <c r="I1450" s="28" t="str">
        <f>IFERROR(INDEX(Categorization!$D$2:$E$111,MATCH(Table1[[#This Row],[Category]],Categorization!$D$2:$D$111,0),2),"Blank")</f>
        <v>Blank</v>
      </c>
    </row>
    <row r="1451" spans="1:9" x14ac:dyDescent="0.2">
      <c r="A1451" s="28">
        <f>MONTH(B1451)</f>
        <v>1</v>
      </c>
      <c r="I1451" s="28" t="str">
        <f>IFERROR(INDEX(Categorization!$D$2:$E$111,MATCH(Table1[[#This Row],[Category]],Categorization!$D$2:$D$111,0),2),"Blank")</f>
        <v>Blank</v>
      </c>
    </row>
    <row r="1452" spans="1:9" x14ac:dyDescent="0.2">
      <c r="A1452" s="28">
        <f>MONTH(B1452)</f>
        <v>1</v>
      </c>
      <c r="I1452" s="28" t="str">
        <f>IFERROR(INDEX(Categorization!$D$2:$E$111,MATCH(Table1[[#This Row],[Category]],Categorization!$D$2:$D$111,0),2),"Blank")</f>
        <v>Blank</v>
      </c>
    </row>
    <row r="1453" spans="1:9" x14ac:dyDescent="0.2">
      <c r="A1453" s="28">
        <f>MONTH(B1453)</f>
        <v>1</v>
      </c>
      <c r="I1453" s="28" t="str">
        <f>IFERROR(INDEX(Categorization!$D$2:$E$111,MATCH(Table1[[#This Row],[Category]],Categorization!$D$2:$D$111,0),2),"Blank")</f>
        <v>Blank</v>
      </c>
    </row>
    <row r="1454" spans="1:9" x14ac:dyDescent="0.2">
      <c r="A1454" s="28">
        <f>MONTH(B1454)</f>
        <v>1</v>
      </c>
      <c r="I1454" s="28" t="str">
        <f>IFERROR(INDEX(Categorization!$D$2:$E$111,MATCH(Table1[[#This Row],[Category]],Categorization!$D$2:$D$111,0),2),"Blank")</f>
        <v>Blank</v>
      </c>
    </row>
    <row r="1455" spans="1:9" x14ac:dyDescent="0.2">
      <c r="A1455" s="28">
        <f>MONTH(B1455)</f>
        <v>1</v>
      </c>
      <c r="I1455" s="28" t="str">
        <f>IFERROR(INDEX(Categorization!$D$2:$E$111,MATCH(Table1[[#This Row],[Category]],Categorization!$D$2:$D$111,0),2),"Blank")</f>
        <v>Blank</v>
      </c>
    </row>
    <row r="1456" spans="1:9" x14ac:dyDescent="0.2">
      <c r="A1456" s="28">
        <f>MONTH(B1456)</f>
        <v>1</v>
      </c>
      <c r="I1456" s="28" t="str">
        <f>IFERROR(INDEX(Categorization!$D$2:$E$111,MATCH(Table1[[#This Row],[Category]],Categorization!$D$2:$D$111,0),2),"Blank")</f>
        <v>Blank</v>
      </c>
    </row>
    <row r="1457" spans="1:9" x14ac:dyDescent="0.2">
      <c r="A1457" s="28">
        <f>MONTH(B1457)</f>
        <v>1</v>
      </c>
      <c r="I1457" s="28" t="str">
        <f>IFERROR(INDEX(Categorization!$D$2:$E$111,MATCH(Table1[[#This Row],[Category]],Categorization!$D$2:$D$111,0),2),"Blank")</f>
        <v>Blank</v>
      </c>
    </row>
    <row r="1458" spans="1:9" x14ac:dyDescent="0.2">
      <c r="A1458" s="28">
        <f>MONTH(B1458)</f>
        <v>1</v>
      </c>
      <c r="I1458" s="28" t="str">
        <f>IFERROR(INDEX(Categorization!$D$2:$E$111,MATCH(Table1[[#This Row],[Category]],Categorization!$D$2:$D$111,0),2),"Blank")</f>
        <v>Blank</v>
      </c>
    </row>
    <row r="1459" spans="1:9" x14ac:dyDescent="0.2">
      <c r="A1459" s="28">
        <f>MONTH(B1459)</f>
        <v>1</v>
      </c>
      <c r="I1459" s="28" t="str">
        <f>IFERROR(INDEX(Categorization!$D$2:$E$111,MATCH(Table1[[#This Row],[Category]],Categorization!$D$2:$D$111,0),2),"Blank")</f>
        <v>Blank</v>
      </c>
    </row>
    <row r="1460" spans="1:9" x14ac:dyDescent="0.2">
      <c r="A1460" s="28">
        <f>MONTH(B1460)</f>
        <v>1</v>
      </c>
      <c r="I1460" s="28" t="str">
        <f>IFERROR(INDEX(Categorization!$D$2:$E$111,MATCH(Table1[[#This Row],[Category]],Categorization!$D$2:$D$111,0),2),"Blank")</f>
        <v>Blank</v>
      </c>
    </row>
    <row r="1461" spans="1:9" x14ac:dyDescent="0.2">
      <c r="A1461" s="28">
        <f>MONTH(B1461)</f>
        <v>1</v>
      </c>
      <c r="I1461" s="28" t="str">
        <f>IFERROR(INDEX(Categorization!$D$2:$E$111,MATCH(Table1[[#This Row],[Category]],Categorization!$D$2:$D$111,0),2),"Blank")</f>
        <v>Blank</v>
      </c>
    </row>
    <row r="1462" spans="1:9" x14ac:dyDescent="0.2">
      <c r="A1462" s="28">
        <f>MONTH(B1462)</f>
        <v>1</v>
      </c>
      <c r="I1462" s="28" t="str">
        <f>IFERROR(INDEX(Categorization!$D$2:$E$111,MATCH(Table1[[#This Row],[Category]],Categorization!$D$2:$D$111,0),2),"Blank")</f>
        <v>Blank</v>
      </c>
    </row>
    <row r="1463" spans="1:9" x14ac:dyDescent="0.2">
      <c r="A1463" s="28">
        <f>MONTH(B1463)</f>
        <v>1</v>
      </c>
      <c r="I1463" s="28" t="str">
        <f>IFERROR(INDEX(Categorization!$D$2:$E$111,MATCH(Table1[[#This Row],[Category]],Categorization!$D$2:$D$111,0),2),"Blank")</f>
        <v>Blank</v>
      </c>
    </row>
    <row r="1464" spans="1:9" x14ac:dyDescent="0.2">
      <c r="A1464" s="28">
        <f>MONTH(B1464)</f>
        <v>1</v>
      </c>
      <c r="I1464" s="28" t="str">
        <f>IFERROR(INDEX(Categorization!$D$2:$E$111,MATCH(Table1[[#This Row],[Category]],Categorization!$D$2:$D$111,0),2),"Blank")</f>
        <v>Blank</v>
      </c>
    </row>
    <row r="1465" spans="1:9" x14ac:dyDescent="0.2">
      <c r="A1465" s="28">
        <f>MONTH(B1465)</f>
        <v>1</v>
      </c>
      <c r="I1465" s="28" t="str">
        <f>IFERROR(INDEX(Categorization!$D$2:$E$111,MATCH(Table1[[#This Row],[Category]],Categorization!$D$2:$D$111,0),2),"Blank")</f>
        <v>Blank</v>
      </c>
    </row>
    <row r="1466" spans="1:9" x14ac:dyDescent="0.2">
      <c r="A1466" s="28">
        <f>MONTH(B1466)</f>
        <v>1</v>
      </c>
      <c r="I1466" s="28" t="str">
        <f>IFERROR(INDEX(Categorization!$D$2:$E$111,MATCH(Table1[[#This Row],[Category]],Categorization!$D$2:$D$111,0),2),"Blank")</f>
        <v>Blank</v>
      </c>
    </row>
    <row r="1467" spans="1:9" x14ac:dyDescent="0.2">
      <c r="A1467" s="28">
        <f>MONTH(B1467)</f>
        <v>1</v>
      </c>
      <c r="I1467" s="28" t="str">
        <f>IFERROR(INDEX(Categorization!$D$2:$E$111,MATCH(Table1[[#This Row],[Category]],Categorization!$D$2:$D$111,0),2),"Blank")</f>
        <v>Blank</v>
      </c>
    </row>
    <row r="1468" spans="1:9" x14ac:dyDescent="0.2">
      <c r="A1468" s="28">
        <f>MONTH(B1468)</f>
        <v>1</v>
      </c>
      <c r="I1468" s="28" t="str">
        <f>IFERROR(INDEX(Categorization!$D$2:$E$111,MATCH(Table1[[#This Row],[Category]],Categorization!$D$2:$D$111,0),2),"Blank")</f>
        <v>Blank</v>
      </c>
    </row>
    <row r="1469" spans="1:9" x14ac:dyDescent="0.2">
      <c r="A1469" s="28">
        <f>MONTH(B1469)</f>
        <v>1</v>
      </c>
      <c r="I1469" s="28" t="str">
        <f>IFERROR(INDEX(Categorization!$D$2:$E$111,MATCH(Table1[[#This Row],[Category]],Categorization!$D$2:$D$111,0),2),"Blank")</f>
        <v>Blank</v>
      </c>
    </row>
    <row r="1470" spans="1:9" x14ac:dyDescent="0.2">
      <c r="A1470" s="28">
        <f>MONTH(B1470)</f>
        <v>1</v>
      </c>
      <c r="I1470" s="28" t="str">
        <f>IFERROR(INDEX(Categorization!$D$2:$E$111,MATCH(Table1[[#This Row],[Category]],Categorization!$D$2:$D$111,0),2),"Blank")</f>
        <v>Blank</v>
      </c>
    </row>
    <row r="1471" spans="1:9" x14ac:dyDescent="0.2">
      <c r="A1471" s="28">
        <f>MONTH(B1471)</f>
        <v>1</v>
      </c>
      <c r="I1471" s="28" t="str">
        <f>IFERROR(INDEX(Categorization!$D$2:$E$111,MATCH(Table1[[#This Row],[Category]],Categorization!$D$2:$D$111,0),2),"Blank")</f>
        <v>Blank</v>
      </c>
    </row>
    <row r="1472" spans="1:9" x14ac:dyDescent="0.2">
      <c r="A1472" s="28">
        <f>MONTH(B1472)</f>
        <v>1</v>
      </c>
      <c r="I1472" s="28" t="str">
        <f>IFERROR(INDEX(Categorization!$D$2:$E$111,MATCH(Table1[[#This Row],[Category]],Categorization!$D$2:$D$111,0),2),"Blank")</f>
        <v>Blank</v>
      </c>
    </row>
    <row r="1473" spans="1:9" x14ac:dyDescent="0.2">
      <c r="A1473" s="28">
        <f>MONTH(B1473)</f>
        <v>1</v>
      </c>
      <c r="I1473" s="28" t="str">
        <f>IFERROR(INDEX(Categorization!$D$2:$E$111,MATCH(Table1[[#This Row],[Category]],Categorization!$D$2:$D$111,0),2),"Blank")</f>
        <v>Blank</v>
      </c>
    </row>
    <row r="1474" spans="1:9" x14ac:dyDescent="0.2">
      <c r="A1474" s="28">
        <f>MONTH(B1474)</f>
        <v>1</v>
      </c>
      <c r="I1474" s="28" t="str">
        <f>IFERROR(INDEX(Categorization!$D$2:$E$111,MATCH(Table1[[#This Row],[Category]],Categorization!$D$2:$D$111,0),2),"Blank")</f>
        <v>Blank</v>
      </c>
    </row>
    <row r="1475" spans="1:9" x14ac:dyDescent="0.2">
      <c r="A1475" s="28">
        <f>MONTH(B1475)</f>
        <v>1</v>
      </c>
      <c r="I1475" s="28" t="str">
        <f>IFERROR(INDEX(Categorization!$D$2:$E$111,MATCH(Table1[[#This Row],[Category]],Categorization!$D$2:$D$111,0),2),"Blank")</f>
        <v>Blank</v>
      </c>
    </row>
    <row r="1476" spans="1:9" x14ac:dyDescent="0.2">
      <c r="A1476" s="28">
        <f>MONTH(B1476)</f>
        <v>1</v>
      </c>
      <c r="I1476" s="28" t="str">
        <f>IFERROR(INDEX(Categorization!$D$2:$E$111,MATCH(Table1[[#This Row],[Category]],Categorization!$D$2:$D$111,0),2),"Blank")</f>
        <v>Blank</v>
      </c>
    </row>
    <row r="1477" spans="1:9" x14ac:dyDescent="0.2">
      <c r="A1477" s="28">
        <f>MONTH(B1477)</f>
        <v>1</v>
      </c>
      <c r="I1477" s="28" t="str">
        <f>IFERROR(INDEX(Categorization!$D$2:$E$111,MATCH(Table1[[#This Row],[Category]],Categorization!$D$2:$D$111,0),2),"Blank")</f>
        <v>Blank</v>
      </c>
    </row>
    <row r="1478" spans="1:9" x14ac:dyDescent="0.2">
      <c r="A1478" s="28">
        <f>MONTH(B1478)</f>
        <v>1</v>
      </c>
      <c r="I1478" s="28" t="str">
        <f>IFERROR(INDEX(Categorization!$D$2:$E$111,MATCH(Table1[[#This Row],[Category]],Categorization!$D$2:$D$111,0),2),"Blank")</f>
        <v>Blank</v>
      </c>
    </row>
    <row r="1479" spans="1:9" x14ac:dyDescent="0.2">
      <c r="A1479" s="28">
        <f>MONTH(B1479)</f>
        <v>1</v>
      </c>
      <c r="I1479" s="28" t="str">
        <f>IFERROR(INDEX(Categorization!$D$2:$E$111,MATCH(Table1[[#This Row],[Category]],Categorization!$D$2:$D$111,0),2),"Blank")</f>
        <v>Blank</v>
      </c>
    </row>
    <row r="1480" spans="1:9" x14ac:dyDescent="0.2">
      <c r="A1480" s="28">
        <f>MONTH(B1480)</f>
        <v>1</v>
      </c>
      <c r="I1480" s="28" t="str">
        <f>IFERROR(INDEX(Categorization!$D$2:$E$111,MATCH(Table1[[#This Row],[Category]],Categorization!$D$2:$D$111,0),2),"Blank")</f>
        <v>Blank</v>
      </c>
    </row>
    <row r="1481" spans="1:9" x14ac:dyDescent="0.2">
      <c r="A1481" s="28">
        <f>MONTH(B1481)</f>
        <v>1</v>
      </c>
      <c r="I1481" s="28" t="str">
        <f>IFERROR(INDEX(Categorization!$D$2:$E$111,MATCH(Table1[[#This Row],[Category]],Categorization!$D$2:$D$111,0),2),"Blank")</f>
        <v>Blank</v>
      </c>
    </row>
    <row r="1482" spans="1:9" x14ac:dyDescent="0.2">
      <c r="A1482" s="28">
        <f>MONTH(B1482)</f>
        <v>1</v>
      </c>
      <c r="I1482" s="28" t="str">
        <f>IFERROR(INDEX(Categorization!$D$2:$E$111,MATCH(Table1[[#This Row],[Category]],Categorization!$D$2:$D$111,0),2),"Blank")</f>
        <v>Blank</v>
      </c>
    </row>
    <row r="1483" spans="1:9" x14ac:dyDescent="0.2">
      <c r="A1483" s="28">
        <f>MONTH(B1483)</f>
        <v>1</v>
      </c>
      <c r="I1483" s="28" t="str">
        <f>IFERROR(INDEX(Categorization!$D$2:$E$111,MATCH(Table1[[#This Row],[Category]],Categorization!$D$2:$D$111,0),2),"Blank")</f>
        <v>Blank</v>
      </c>
    </row>
    <row r="1484" spans="1:9" x14ac:dyDescent="0.2">
      <c r="A1484" s="28">
        <f>MONTH(B1484)</f>
        <v>1</v>
      </c>
      <c r="I1484" s="28" t="str">
        <f>IFERROR(INDEX(Categorization!$D$2:$E$111,MATCH(Table1[[#This Row],[Category]],Categorization!$D$2:$D$111,0),2),"Blank")</f>
        <v>Blank</v>
      </c>
    </row>
    <row r="1485" spans="1:9" x14ac:dyDescent="0.2">
      <c r="A1485" s="28">
        <f>MONTH(B1485)</f>
        <v>1</v>
      </c>
      <c r="I1485" s="28" t="str">
        <f>IFERROR(INDEX(Categorization!$D$2:$E$111,MATCH(Table1[[#This Row],[Category]],Categorization!$D$2:$D$111,0),2),"Blank")</f>
        <v>Blank</v>
      </c>
    </row>
    <row r="1486" spans="1:9" x14ac:dyDescent="0.2">
      <c r="A1486" s="28">
        <f>MONTH(B1486)</f>
        <v>1</v>
      </c>
      <c r="I1486" s="28" t="str">
        <f>IFERROR(INDEX(Categorization!$D$2:$E$111,MATCH(Table1[[#This Row],[Category]],Categorization!$D$2:$D$111,0),2),"Blank")</f>
        <v>Blank</v>
      </c>
    </row>
    <row r="1487" spans="1:9" x14ac:dyDescent="0.2">
      <c r="A1487" s="28">
        <f>MONTH(B1487)</f>
        <v>1</v>
      </c>
      <c r="I1487" s="28" t="str">
        <f>IFERROR(INDEX(Categorization!$D$2:$E$111,MATCH(Table1[[#This Row],[Category]],Categorization!$D$2:$D$111,0),2),"Blank")</f>
        <v>Blank</v>
      </c>
    </row>
    <row r="1488" spans="1:9" x14ac:dyDescent="0.2">
      <c r="A1488" s="28">
        <f>MONTH(B1488)</f>
        <v>1</v>
      </c>
      <c r="I1488" s="28" t="str">
        <f>IFERROR(INDEX(Categorization!$D$2:$E$111,MATCH(Table1[[#This Row],[Category]],Categorization!$D$2:$D$111,0),2),"Blank")</f>
        <v>Blank</v>
      </c>
    </row>
    <row r="1489" spans="1:9" x14ac:dyDescent="0.2">
      <c r="A1489" s="28">
        <f>MONTH(B1489)</f>
        <v>1</v>
      </c>
      <c r="I1489" s="28" t="str">
        <f>IFERROR(INDEX(Categorization!$D$2:$E$111,MATCH(Table1[[#This Row],[Category]],Categorization!$D$2:$D$111,0),2),"Blank")</f>
        <v>Blank</v>
      </c>
    </row>
    <row r="1490" spans="1:9" x14ac:dyDescent="0.2">
      <c r="A1490" s="28">
        <f>MONTH(B1490)</f>
        <v>1</v>
      </c>
      <c r="I1490" s="28" t="str">
        <f>IFERROR(INDEX(Categorization!$D$2:$E$111,MATCH(Table1[[#This Row],[Category]],Categorization!$D$2:$D$111,0),2),"Blank")</f>
        <v>Blank</v>
      </c>
    </row>
    <row r="1491" spans="1:9" x14ac:dyDescent="0.2">
      <c r="A1491" s="28">
        <f>MONTH(B1491)</f>
        <v>1</v>
      </c>
      <c r="I1491" s="28" t="str">
        <f>IFERROR(INDEX(Categorization!$D$2:$E$111,MATCH(Table1[[#This Row],[Category]],Categorization!$D$2:$D$111,0),2),"Blank")</f>
        <v>Blank</v>
      </c>
    </row>
    <row r="1492" spans="1:9" x14ac:dyDescent="0.2">
      <c r="A1492" s="28">
        <f>MONTH(B1492)</f>
        <v>1</v>
      </c>
      <c r="I1492" s="28" t="str">
        <f>IFERROR(INDEX(Categorization!$D$2:$E$111,MATCH(Table1[[#This Row],[Category]],Categorization!$D$2:$D$111,0),2),"Blank")</f>
        <v>Blank</v>
      </c>
    </row>
    <row r="1493" spans="1:9" x14ac:dyDescent="0.2">
      <c r="A1493" s="28">
        <f>MONTH(B1493)</f>
        <v>1</v>
      </c>
      <c r="I1493" s="28" t="str">
        <f>IFERROR(INDEX(Categorization!$D$2:$E$111,MATCH(Table1[[#This Row],[Category]],Categorization!$D$2:$D$111,0),2),"Blank")</f>
        <v>Blank</v>
      </c>
    </row>
    <row r="1494" spans="1:9" x14ac:dyDescent="0.2">
      <c r="A1494" s="28">
        <f>MONTH(B1494)</f>
        <v>1</v>
      </c>
      <c r="I1494" s="28" t="str">
        <f>IFERROR(INDEX(Categorization!$D$2:$E$111,MATCH(Table1[[#This Row],[Category]],Categorization!$D$2:$D$111,0),2),"Blank")</f>
        <v>Blank</v>
      </c>
    </row>
    <row r="1495" spans="1:9" x14ac:dyDescent="0.2">
      <c r="A1495" s="28">
        <f>MONTH(B1495)</f>
        <v>1</v>
      </c>
      <c r="I1495" s="28" t="str">
        <f>IFERROR(INDEX(Categorization!$D$2:$E$111,MATCH(Table1[[#This Row],[Category]],Categorization!$D$2:$D$111,0),2),"Blank")</f>
        <v>Blank</v>
      </c>
    </row>
    <row r="1496" spans="1:9" x14ac:dyDescent="0.2">
      <c r="A1496" s="28">
        <f>MONTH(B1496)</f>
        <v>1</v>
      </c>
      <c r="I1496" s="28" t="str">
        <f>IFERROR(INDEX(Categorization!$D$2:$E$111,MATCH(Table1[[#This Row],[Category]],Categorization!$D$2:$D$111,0),2),"Blank")</f>
        <v>Blank</v>
      </c>
    </row>
    <row r="1497" spans="1:9" x14ac:dyDescent="0.2">
      <c r="A1497" s="28">
        <f>MONTH(B1497)</f>
        <v>1</v>
      </c>
      <c r="I1497" s="28" t="str">
        <f>IFERROR(INDEX(Categorization!$D$2:$E$111,MATCH(Table1[[#This Row],[Category]],Categorization!$D$2:$D$111,0),2),"Blank")</f>
        <v>Blank</v>
      </c>
    </row>
    <row r="1498" spans="1:9" x14ac:dyDescent="0.2">
      <c r="A1498" s="28">
        <f>MONTH(B1498)</f>
        <v>1</v>
      </c>
      <c r="I1498" s="28" t="str">
        <f>IFERROR(INDEX(Categorization!$D$2:$E$111,MATCH(Table1[[#This Row],[Category]],Categorization!$D$2:$D$111,0),2),"Blank")</f>
        <v>Blank</v>
      </c>
    </row>
    <row r="1499" spans="1:9" x14ac:dyDescent="0.2">
      <c r="A1499" s="28">
        <f>MONTH(B1499)</f>
        <v>1</v>
      </c>
      <c r="I1499" s="28" t="str">
        <f>IFERROR(INDEX(Categorization!$D$2:$E$111,MATCH(Table1[[#This Row],[Category]],Categorization!$D$2:$D$111,0),2),"Blank")</f>
        <v>Blank</v>
      </c>
    </row>
    <row r="1500" spans="1:9" x14ac:dyDescent="0.2">
      <c r="A1500" s="28">
        <f>MONTH(B1500)</f>
        <v>1</v>
      </c>
      <c r="I1500" s="28" t="str">
        <f>IFERROR(INDEX(Categorization!$D$2:$E$111,MATCH(Table1[[#This Row],[Category]],Categorization!$D$2:$D$111,0),2),"Blank")</f>
        <v>Blank</v>
      </c>
    </row>
    <row r="1501" spans="1:9" x14ac:dyDescent="0.2">
      <c r="A1501" s="28">
        <f>MONTH(B1501)</f>
        <v>1</v>
      </c>
      <c r="I1501" s="28" t="str">
        <f>IFERROR(INDEX(Categorization!$D$2:$E$111,MATCH(Table1[[#This Row],[Category]],Categorization!$D$2:$D$111,0),2),"Blank")</f>
        <v>Blank</v>
      </c>
    </row>
    <row r="1502" spans="1:9" x14ac:dyDescent="0.2">
      <c r="A1502" s="28">
        <f>MONTH(B1502)</f>
        <v>1</v>
      </c>
      <c r="I1502" s="28" t="str">
        <f>IFERROR(INDEX(Categorization!$D$2:$E$111,MATCH(Table1[[#This Row],[Category]],Categorization!$D$2:$D$111,0),2),"Blank")</f>
        <v>Blank</v>
      </c>
    </row>
    <row r="1503" spans="1:9" x14ac:dyDescent="0.2">
      <c r="A1503" s="28">
        <f>MONTH(B1503)</f>
        <v>1</v>
      </c>
      <c r="I1503" s="28" t="str">
        <f>IFERROR(INDEX(Categorization!$D$2:$E$111,MATCH(Table1[[#This Row],[Category]],Categorization!$D$2:$D$111,0),2),"Blank")</f>
        <v>Blank</v>
      </c>
    </row>
    <row r="1504" spans="1:9" x14ac:dyDescent="0.2">
      <c r="A1504" s="28">
        <f>MONTH(B1504)</f>
        <v>1</v>
      </c>
      <c r="I1504" s="28" t="str">
        <f>IFERROR(INDEX(Categorization!$D$2:$E$111,MATCH(Table1[[#This Row],[Category]],Categorization!$D$2:$D$111,0),2),"Blank")</f>
        <v>Blank</v>
      </c>
    </row>
    <row r="1505" spans="1:9" x14ac:dyDescent="0.2">
      <c r="A1505" s="28">
        <f>MONTH(B1505)</f>
        <v>1</v>
      </c>
      <c r="I1505" s="28" t="str">
        <f>IFERROR(INDEX(Categorization!$D$2:$E$111,MATCH(Table1[[#This Row],[Category]],Categorization!$D$2:$D$111,0),2),"Blank")</f>
        <v>Blank</v>
      </c>
    </row>
    <row r="1506" spans="1:9" x14ac:dyDescent="0.2">
      <c r="A1506" s="28">
        <f>MONTH(B1506)</f>
        <v>1</v>
      </c>
      <c r="I1506" s="28" t="str">
        <f>IFERROR(INDEX(Categorization!$D$2:$E$111,MATCH(Table1[[#This Row],[Category]],Categorization!$D$2:$D$111,0),2),"Blank")</f>
        <v>Blank</v>
      </c>
    </row>
    <row r="1507" spans="1:9" x14ac:dyDescent="0.2">
      <c r="A1507" s="28">
        <f>MONTH(B1507)</f>
        <v>1</v>
      </c>
      <c r="I1507" s="28" t="str">
        <f>IFERROR(INDEX(Categorization!$D$2:$E$111,MATCH(Table1[[#This Row],[Category]],Categorization!$D$2:$D$111,0),2),"Blank")</f>
        <v>Blank</v>
      </c>
    </row>
    <row r="1508" spans="1:9" x14ac:dyDescent="0.2">
      <c r="A1508" s="28">
        <f>MONTH(B1508)</f>
        <v>1</v>
      </c>
      <c r="I1508" s="28" t="str">
        <f>IFERROR(INDEX(Categorization!$D$2:$E$111,MATCH(Table1[[#This Row],[Category]],Categorization!$D$2:$D$111,0),2),"Blank")</f>
        <v>Blank</v>
      </c>
    </row>
    <row r="1509" spans="1:9" x14ac:dyDescent="0.2">
      <c r="A1509" s="28">
        <f>MONTH(B1509)</f>
        <v>1</v>
      </c>
      <c r="I1509" s="28" t="str">
        <f>IFERROR(INDEX(Categorization!$D$2:$E$111,MATCH(Table1[[#This Row],[Category]],Categorization!$D$2:$D$111,0),2),"Blank")</f>
        <v>Blank</v>
      </c>
    </row>
    <row r="1510" spans="1:9" x14ac:dyDescent="0.2">
      <c r="A1510" s="28">
        <f>MONTH(B1510)</f>
        <v>1</v>
      </c>
      <c r="I1510" s="28" t="str">
        <f>IFERROR(INDEX(Categorization!$D$2:$E$111,MATCH(Table1[[#This Row],[Category]],Categorization!$D$2:$D$111,0),2),"Blank")</f>
        <v>Blank</v>
      </c>
    </row>
    <row r="1511" spans="1:9" x14ac:dyDescent="0.2">
      <c r="A1511" s="28">
        <f>MONTH(B1511)</f>
        <v>1</v>
      </c>
      <c r="I1511" s="28" t="str">
        <f>IFERROR(INDEX(Categorization!$D$2:$E$111,MATCH(Table1[[#This Row],[Category]],Categorization!$D$2:$D$111,0),2),"Blank")</f>
        <v>Blank</v>
      </c>
    </row>
    <row r="1512" spans="1:9" x14ac:dyDescent="0.2">
      <c r="A1512" s="28">
        <f>MONTH(B1512)</f>
        <v>1</v>
      </c>
      <c r="I1512" s="28" t="str">
        <f>IFERROR(INDEX(Categorization!$D$2:$E$111,MATCH(Table1[[#This Row],[Category]],Categorization!$D$2:$D$111,0),2),"Blank")</f>
        <v>Blank</v>
      </c>
    </row>
    <row r="1513" spans="1:9" x14ac:dyDescent="0.2">
      <c r="A1513" s="28">
        <f>MONTH(B1513)</f>
        <v>1</v>
      </c>
      <c r="I1513" s="28" t="str">
        <f>IFERROR(INDEX(Categorization!$D$2:$E$111,MATCH(Table1[[#This Row],[Category]],Categorization!$D$2:$D$111,0),2),"Blank")</f>
        <v>Blank</v>
      </c>
    </row>
    <row r="1514" spans="1:9" x14ac:dyDescent="0.2">
      <c r="A1514" s="28">
        <f>MONTH(B1514)</f>
        <v>1</v>
      </c>
      <c r="I1514" s="28" t="str">
        <f>IFERROR(INDEX(Categorization!$D$2:$E$111,MATCH(Table1[[#This Row],[Category]],Categorization!$D$2:$D$111,0),2),"Blank")</f>
        <v>Blank</v>
      </c>
    </row>
    <row r="1515" spans="1:9" x14ac:dyDescent="0.2">
      <c r="A1515" s="28">
        <f>MONTH(B1515)</f>
        <v>1</v>
      </c>
      <c r="I1515" s="28" t="str">
        <f>IFERROR(INDEX(Categorization!$D$2:$E$111,MATCH(Table1[[#This Row],[Category]],Categorization!$D$2:$D$111,0),2),"Blank")</f>
        <v>Blank</v>
      </c>
    </row>
    <row r="1516" spans="1:9" x14ac:dyDescent="0.2">
      <c r="A1516" s="28">
        <f>MONTH(B1516)</f>
        <v>1</v>
      </c>
      <c r="I1516" s="28" t="str">
        <f>IFERROR(INDEX(Categorization!$D$2:$E$111,MATCH(Table1[[#This Row],[Category]],Categorization!$D$2:$D$111,0),2),"Blank")</f>
        <v>Blank</v>
      </c>
    </row>
    <row r="1517" spans="1:9" x14ac:dyDescent="0.2">
      <c r="A1517" s="28">
        <f>MONTH(B1517)</f>
        <v>1</v>
      </c>
      <c r="I1517" s="28" t="str">
        <f>IFERROR(INDEX(Categorization!$D$2:$E$111,MATCH(Table1[[#This Row],[Category]],Categorization!$D$2:$D$111,0),2),"Blank")</f>
        <v>Blank</v>
      </c>
    </row>
    <row r="1518" spans="1:9" x14ac:dyDescent="0.2">
      <c r="A1518" s="28">
        <f>MONTH(B1518)</f>
        <v>1</v>
      </c>
      <c r="I1518" s="28" t="str">
        <f>IFERROR(INDEX(Categorization!$D$2:$E$111,MATCH(Table1[[#This Row],[Category]],Categorization!$D$2:$D$111,0),2),"Blank")</f>
        <v>Blank</v>
      </c>
    </row>
    <row r="1519" spans="1:9" x14ac:dyDescent="0.2">
      <c r="A1519" s="28">
        <f>MONTH(B1519)</f>
        <v>1</v>
      </c>
      <c r="I1519" s="28" t="str">
        <f>IFERROR(INDEX(Categorization!$D$2:$E$111,MATCH(Table1[[#This Row],[Category]],Categorization!$D$2:$D$111,0),2),"Blank")</f>
        <v>Blank</v>
      </c>
    </row>
    <row r="1520" spans="1:9" x14ac:dyDescent="0.2">
      <c r="A1520" s="28">
        <f>MONTH(B1520)</f>
        <v>1</v>
      </c>
      <c r="I1520" s="28" t="str">
        <f>IFERROR(INDEX(Categorization!$D$2:$E$111,MATCH(Table1[[#This Row],[Category]],Categorization!$D$2:$D$111,0),2),"Blank")</f>
        <v>Blank</v>
      </c>
    </row>
    <row r="1521" spans="1:9" x14ac:dyDescent="0.2">
      <c r="A1521" s="28">
        <f>MONTH(B1521)</f>
        <v>1</v>
      </c>
      <c r="I1521" s="28" t="str">
        <f>IFERROR(INDEX(Categorization!$D$2:$E$111,MATCH(Table1[[#This Row],[Category]],Categorization!$D$2:$D$111,0),2),"Blank")</f>
        <v>Blank</v>
      </c>
    </row>
    <row r="1522" spans="1:9" x14ac:dyDescent="0.2">
      <c r="A1522" s="28">
        <f>MONTH(B1522)</f>
        <v>1</v>
      </c>
      <c r="I1522" s="28" t="str">
        <f>IFERROR(INDEX(Categorization!$D$2:$E$111,MATCH(Table1[[#This Row],[Category]],Categorization!$D$2:$D$111,0),2),"Blank")</f>
        <v>Blank</v>
      </c>
    </row>
    <row r="1523" spans="1:9" x14ac:dyDescent="0.2">
      <c r="A1523" s="28">
        <f>MONTH(B1523)</f>
        <v>1</v>
      </c>
      <c r="I1523" s="28" t="str">
        <f>IFERROR(INDEX(Categorization!$D$2:$E$111,MATCH(Table1[[#This Row],[Category]],Categorization!$D$2:$D$111,0),2),"Blank")</f>
        <v>Blank</v>
      </c>
    </row>
    <row r="1524" spans="1:9" x14ac:dyDescent="0.2">
      <c r="A1524" s="28">
        <f>MONTH(B1524)</f>
        <v>1</v>
      </c>
      <c r="I1524" s="28" t="str">
        <f>IFERROR(INDEX(Categorization!$D$2:$E$111,MATCH(Table1[[#This Row],[Category]],Categorization!$D$2:$D$111,0),2),"Blank")</f>
        <v>Blank</v>
      </c>
    </row>
    <row r="1525" spans="1:9" x14ac:dyDescent="0.2">
      <c r="A1525" s="28">
        <f>MONTH(B1525)</f>
        <v>1</v>
      </c>
      <c r="I1525" s="28" t="str">
        <f>IFERROR(INDEX(Categorization!$D$2:$E$111,MATCH(Table1[[#This Row],[Category]],Categorization!$D$2:$D$111,0),2),"Blank")</f>
        <v>Blank</v>
      </c>
    </row>
    <row r="1526" spans="1:9" x14ac:dyDescent="0.2">
      <c r="A1526" s="28">
        <f>MONTH(B1526)</f>
        <v>1</v>
      </c>
      <c r="I1526" s="28" t="str">
        <f>IFERROR(INDEX(Categorization!$D$2:$E$111,MATCH(Table1[[#This Row],[Category]],Categorization!$D$2:$D$111,0),2),"Blank")</f>
        <v>Blank</v>
      </c>
    </row>
    <row r="1527" spans="1:9" x14ac:dyDescent="0.2">
      <c r="A1527" s="28">
        <f>MONTH(B1527)</f>
        <v>1</v>
      </c>
      <c r="I1527" s="28" t="str">
        <f>IFERROR(INDEX(Categorization!$D$2:$E$111,MATCH(Table1[[#This Row],[Category]],Categorization!$D$2:$D$111,0),2),"Blank")</f>
        <v>Blank</v>
      </c>
    </row>
    <row r="1528" spans="1:9" x14ac:dyDescent="0.2">
      <c r="A1528" s="28">
        <f>MONTH(B1528)</f>
        <v>1</v>
      </c>
      <c r="I1528" s="28" t="str">
        <f>IFERROR(INDEX(Categorization!$D$2:$E$111,MATCH(Table1[[#This Row],[Category]],Categorization!$D$2:$D$111,0),2),"Blank")</f>
        <v>Blank</v>
      </c>
    </row>
    <row r="1529" spans="1:9" x14ac:dyDescent="0.2">
      <c r="A1529" s="28">
        <f>MONTH(B1529)</f>
        <v>1</v>
      </c>
      <c r="I1529" s="28" t="str">
        <f>IFERROR(INDEX(Categorization!$D$2:$E$111,MATCH(Table1[[#This Row],[Category]],Categorization!$D$2:$D$111,0),2),"Blank")</f>
        <v>Blank</v>
      </c>
    </row>
    <row r="1530" spans="1:9" x14ac:dyDescent="0.2">
      <c r="A1530" s="28">
        <f>MONTH(B1530)</f>
        <v>1</v>
      </c>
      <c r="I1530" s="28" t="str">
        <f>IFERROR(INDEX(Categorization!$D$2:$E$111,MATCH(Table1[[#This Row],[Category]],Categorization!$D$2:$D$111,0),2),"Blank")</f>
        <v>Blank</v>
      </c>
    </row>
    <row r="1531" spans="1:9" x14ac:dyDescent="0.2">
      <c r="A1531" s="28">
        <f>MONTH(B1531)</f>
        <v>1</v>
      </c>
      <c r="I1531" s="28" t="str">
        <f>IFERROR(INDEX(Categorization!$D$2:$E$111,MATCH(Table1[[#This Row],[Category]],Categorization!$D$2:$D$111,0),2),"Blank")</f>
        <v>Blank</v>
      </c>
    </row>
    <row r="1532" spans="1:9" x14ac:dyDescent="0.2">
      <c r="A1532" s="28">
        <f>MONTH(B1532)</f>
        <v>1</v>
      </c>
      <c r="I1532" s="28" t="str">
        <f>IFERROR(INDEX(Categorization!$D$2:$E$111,MATCH(Table1[[#This Row],[Category]],Categorization!$D$2:$D$111,0),2),"Blank")</f>
        <v>Blank</v>
      </c>
    </row>
    <row r="1533" spans="1:9" x14ac:dyDescent="0.2">
      <c r="A1533" s="28">
        <f>MONTH(B1533)</f>
        <v>1</v>
      </c>
      <c r="I1533" s="28" t="str">
        <f>IFERROR(INDEX(Categorization!$D$2:$E$111,MATCH(Table1[[#This Row],[Category]],Categorization!$D$2:$D$111,0),2),"Blank")</f>
        <v>Blank</v>
      </c>
    </row>
    <row r="1534" spans="1:9" x14ac:dyDescent="0.2">
      <c r="A1534" s="28">
        <f>MONTH(B1534)</f>
        <v>1</v>
      </c>
      <c r="I1534" s="28" t="str">
        <f>IFERROR(INDEX(Categorization!$D$2:$E$111,MATCH(Table1[[#This Row],[Category]],Categorization!$D$2:$D$111,0),2),"Blank")</f>
        <v>Blank</v>
      </c>
    </row>
    <row r="1535" spans="1:9" x14ac:dyDescent="0.2">
      <c r="A1535" s="28">
        <f>MONTH(B1535)</f>
        <v>1</v>
      </c>
      <c r="I1535" s="28" t="str">
        <f>IFERROR(INDEX(Categorization!$D$2:$E$111,MATCH(Table1[[#This Row],[Category]],Categorization!$D$2:$D$111,0),2),"Blank")</f>
        <v>Blank</v>
      </c>
    </row>
    <row r="1536" spans="1:9" x14ac:dyDescent="0.2">
      <c r="A1536" s="28">
        <f>MONTH(B1536)</f>
        <v>1</v>
      </c>
      <c r="I1536" s="28" t="str">
        <f>IFERROR(INDEX(Categorization!$D$2:$E$111,MATCH(Table1[[#This Row],[Category]],Categorization!$D$2:$D$111,0),2),"Blank")</f>
        <v>Blank</v>
      </c>
    </row>
    <row r="1537" spans="1:9" x14ac:dyDescent="0.2">
      <c r="A1537" s="28">
        <f>MONTH(B1537)</f>
        <v>1</v>
      </c>
      <c r="I1537" s="28" t="str">
        <f>IFERROR(INDEX(Categorization!$D$2:$E$111,MATCH(Table1[[#This Row],[Category]],Categorization!$D$2:$D$111,0),2),"Blank")</f>
        <v>Blank</v>
      </c>
    </row>
    <row r="1538" spans="1:9" x14ac:dyDescent="0.2">
      <c r="A1538" s="28">
        <f>MONTH(B1538)</f>
        <v>1</v>
      </c>
      <c r="I1538" s="28" t="str">
        <f>IFERROR(INDEX(Categorization!$D$2:$E$111,MATCH(Table1[[#This Row],[Category]],Categorization!$D$2:$D$111,0),2),"Blank")</f>
        <v>Blank</v>
      </c>
    </row>
    <row r="1539" spans="1:9" x14ac:dyDescent="0.2">
      <c r="A1539" s="28">
        <f>MONTH(B1539)</f>
        <v>1</v>
      </c>
      <c r="I1539" s="28" t="str">
        <f>IFERROR(INDEX(Categorization!$D$2:$E$111,MATCH(Table1[[#This Row],[Category]],Categorization!$D$2:$D$111,0),2),"Blank")</f>
        <v>Blank</v>
      </c>
    </row>
    <row r="1540" spans="1:9" x14ac:dyDescent="0.2">
      <c r="A1540" s="28">
        <f>MONTH(B1540)</f>
        <v>1</v>
      </c>
      <c r="I1540" s="28" t="str">
        <f>IFERROR(INDEX(Categorization!$D$2:$E$111,MATCH(Table1[[#This Row],[Category]],Categorization!$D$2:$D$111,0),2),"Blank")</f>
        <v>Blank</v>
      </c>
    </row>
    <row r="1541" spans="1:9" x14ac:dyDescent="0.2">
      <c r="A1541" s="28">
        <f>MONTH(B1541)</f>
        <v>1</v>
      </c>
      <c r="I1541" s="28" t="str">
        <f>IFERROR(INDEX(Categorization!$D$2:$E$111,MATCH(Table1[[#This Row],[Category]],Categorization!$D$2:$D$111,0),2),"Blank")</f>
        <v>Blank</v>
      </c>
    </row>
    <row r="1542" spans="1:9" x14ac:dyDescent="0.2">
      <c r="A1542" s="28">
        <f>MONTH(B1542)</f>
        <v>1</v>
      </c>
      <c r="I1542" s="28" t="str">
        <f>IFERROR(INDEX(Categorization!$D$2:$E$111,MATCH(Table1[[#This Row],[Category]],Categorization!$D$2:$D$111,0),2),"Blank")</f>
        <v>Blank</v>
      </c>
    </row>
    <row r="1543" spans="1:9" x14ac:dyDescent="0.2">
      <c r="A1543" s="28">
        <f>MONTH(B1543)</f>
        <v>1</v>
      </c>
      <c r="I1543" s="28" t="str">
        <f>IFERROR(INDEX(Categorization!$D$2:$E$111,MATCH(Table1[[#This Row],[Category]],Categorization!$D$2:$D$111,0),2),"Blank")</f>
        <v>Blank</v>
      </c>
    </row>
    <row r="1544" spans="1:9" x14ac:dyDescent="0.2">
      <c r="A1544" s="28">
        <f>MONTH(B1544)</f>
        <v>1</v>
      </c>
      <c r="I1544" s="28" t="str">
        <f>IFERROR(INDEX(Categorization!$D$2:$E$111,MATCH(Table1[[#This Row],[Category]],Categorization!$D$2:$D$111,0),2),"Blank")</f>
        <v>Blank</v>
      </c>
    </row>
    <row r="1545" spans="1:9" x14ac:dyDescent="0.2">
      <c r="A1545" s="28">
        <f>MONTH(B1545)</f>
        <v>1</v>
      </c>
      <c r="I1545" s="28" t="str">
        <f>IFERROR(INDEX(Categorization!$D$2:$E$111,MATCH(Table1[[#This Row],[Category]],Categorization!$D$2:$D$111,0),2),"Blank")</f>
        <v>Blank</v>
      </c>
    </row>
    <row r="1546" spans="1:9" x14ac:dyDescent="0.2">
      <c r="A1546" s="28">
        <f>MONTH(B1546)</f>
        <v>1</v>
      </c>
      <c r="I1546" s="28" t="str">
        <f>IFERROR(INDEX(Categorization!$D$2:$E$111,MATCH(Table1[[#This Row],[Category]],Categorization!$D$2:$D$111,0),2),"Blank")</f>
        <v>Blank</v>
      </c>
    </row>
    <row r="1547" spans="1:9" x14ac:dyDescent="0.2">
      <c r="A1547" s="28">
        <f>MONTH(B1547)</f>
        <v>1</v>
      </c>
      <c r="I1547" s="28" t="str">
        <f>IFERROR(INDEX(Categorization!$D$2:$E$111,MATCH(Table1[[#This Row],[Category]],Categorization!$D$2:$D$111,0),2),"Blank")</f>
        <v>Blank</v>
      </c>
    </row>
    <row r="1548" spans="1:9" x14ac:dyDescent="0.2">
      <c r="A1548" s="28">
        <f>MONTH(B1548)</f>
        <v>1</v>
      </c>
      <c r="I1548" s="28" t="str">
        <f>IFERROR(INDEX(Categorization!$D$2:$E$111,MATCH(Table1[[#This Row],[Category]],Categorization!$D$2:$D$111,0),2),"Blank")</f>
        <v>Blank</v>
      </c>
    </row>
    <row r="1549" spans="1:9" x14ac:dyDescent="0.2">
      <c r="A1549" s="28">
        <f>MONTH(B1549)</f>
        <v>1</v>
      </c>
      <c r="I1549" s="28" t="str">
        <f>IFERROR(INDEX(Categorization!$D$2:$E$111,MATCH(Table1[[#This Row],[Category]],Categorization!$D$2:$D$111,0),2),"Blank")</f>
        <v>Blank</v>
      </c>
    </row>
    <row r="1550" spans="1:9" x14ac:dyDescent="0.2">
      <c r="A1550" s="28">
        <f>MONTH(B1550)</f>
        <v>1</v>
      </c>
      <c r="I1550" s="28" t="str">
        <f>IFERROR(INDEX(Categorization!$D$2:$E$111,MATCH(Table1[[#This Row],[Category]],Categorization!$D$2:$D$111,0),2),"Blank")</f>
        <v>Blank</v>
      </c>
    </row>
    <row r="1551" spans="1:9" x14ac:dyDescent="0.2">
      <c r="A1551" s="28">
        <f>MONTH(B1551)</f>
        <v>1</v>
      </c>
      <c r="I1551" s="28" t="str">
        <f>IFERROR(INDEX(Categorization!$D$2:$E$111,MATCH(Table1[[#This Row],[Category]],Categorization!$D$2:$D$111,0),2),"Blank")</f>
        <v>Blank</v>
      </c>
    </row>
    <row r="1552" spans="1:9" x14ac:dyDescent="0.2">
      <c r="A1552" s="28">
        <f>MONTH(B1552)</f>
        <v>1</v>
      </c>
      <c r="I1552" s="28" t="str">
        <f>IFERROR(INDEX(Categorization!$D$2:$E$111,MATCH(Table1[[#This Row],[Category]],Categorization!$D$2:$D$111,0),2),"Blank")</f>
        <v>Blank</v>
      </c>
    </row>
    <row r="1553" spans="1:9" x14ac:dyDescent="0.2">
      <c r="A1553" s="28">
        <f>MONTH(B1553)</f>
        <v>1</v>
      </c>
      <c r="I1553" s="28" t="str">
        <f>IFERROR(INDEX(Categorization!$D$2:$E$111,MATCH(Table1[[#This Row],[Category]],Categorization!$D$2:$D$111,0),2),"Blank")</f>
        <v>Blank</v>
      </c>
    </row>
    <row r="1554" spans="1:9" x14ac:dyDescent="0.2">
      <c r="A1554" s="28">
        <f>MONTH(B1554)</f>
        <v>1</v>
      </c>
      <c r="I1554" s="28" t="str">
        <f>IFERROR(INDEX(Categorization!$D$2:$E$111,MATCH(Table1[[#This Row],[Category]],Categorization!$D$2:$D$111,0),2),"Blank")</f>
        <v>Blank</v>
      </c>
    </row>
    <row r="1555" spans="1:9" x14ac:dyDescent="0.2">
      <c r="A1555" s="28">
        <f>MONTH(B1555)</f>
        <v>1</v>
      </c>
      <c r="I1555" s="28" t="str">
        <f>IFERROR(INDEX(Categorization!$D$2:$E$111,MATCH(Table1[[#This Row],[Category]],Categorization!$D$2:$D$111,0),2),"Blank")</f>
        <v>Blank</v>
      </c>
    </row>
    <row r="1556" spans="1:9" x14ac:dyDescent="0.2">
      <c r="A1556" s="28">
        <f>MONTH(B1556)</f>
        <v>1</v>
      </c>
      <c r="I1556" s="28" t="str">
        <f>IFERROR(INDEX(Categorization!$D$2:$E$111,MATCH(Table1[[#This Row],[Category]],Categorization!$D$2:$D$111,0),2),"Blank")</f>
        <v>Blank</v>
      </c>
    </row>
    <row r="1557" spans="1:9" x14ac:dyDescent="0.2">
      <c r="A1557" s="28">
        <f>MONTH(B1557)</f>
        <v>1</v>
      </c>
      <c r="I1557" s="28" t="str">
        <f>IFERROR(INDEX(Categorization!$D$2:$E$111,MATCH(Table1[[#This Row],[Category]],Categorization!$D$2:$D$111,0),2),"Blank")</f>
        <v>Blank</v>
      </c>
    </row>
    <row r="1558" spans="1:9" x14ac:dyDescent="0.2">
      <c r="A1558" s="28">
        <f>MONTH(B1558)</f>
        <v>1</v>
      </c>
      <c r="I1558" s="28" t="str">
        <f>IFERROR(INDEX(Categorization!$D$2:$E$111,MATCH(Table1[[#This Row],[Category]],Categorization!$D$2:$D$111,0),2),"Blank")</f>
        <v>Blank</v>
      </c>
    </row>
    <row r="1559" spans="1:9" x14ac:dyDescent="0.2">
      <c r="A1559" s="28">
        <f>MONTH(B1559)</f>
        <v>1</v>
      </c>
      <c r="I1559" s="28" t="str">
        <f>IFERROR(INDEX(Categorization!$D$2:$E$111,MATCH(Table1[[#This Row],[Category]],Categorization!$D$2:$D$111,0),2),"Blank")</f>
        <v>Blank</v>
      </c>
    </row>
    <row r="1560" spans="1:9" x14ac:dyDescent="0.2">
      <c r="A1560" s="28">
        <f>MONTH(B1560)</f>
        <v>1</v>
      </c>
      <c r="I1560" s="28" t="str">
        <f>IFERROR(INDEX(Categorization!$D$2:$E$111,MATCH(Table1[[#This Row],[Category]],Categorization!$D$2:$D$111,0),2),"Blank")</f>
        <v>Blank</v>
      </c>
    </row>
    <row r="1561" spans="1:9" x14ac:dyDescent="0.2">
      <c r="A1561" s="28">
        <f>MONTH(B1561)</f>
        <v>1</v>
      </c>
      <c r="I1561" s="28" t="str">
        <f>IFERROR(INDEX(Categorization!$D$2:$E$111,MATCH(Table1[[#This Row],[Category]],Categorization!$D$2:$D$111,0),2),"Blank")</f>
        <v>Blank</v>
      </c>
    </row>
    <row r="1562" spans="1:9" x14ac:dyDescent="0.2">
      <c r="A1562" s="28">
        <f>MONTH(B1562)</f>
        <v>1</v>
      </c>
      <c r="I1562" s="28" t="str">
        <f>IFERROR(INDEX(Categorization!$D$2:$E$111,MATCH(Table1[[#This Row],[Category]],Categorization!$D$2:$D$111,0),2),"Blank")</f>
        <v>Blank</v>
      </c>
    </row>
    <row r="1563" spans="1:9" x14ac:dyDescent="0.2">
      <c r="A1563" s="28">
        <f>MONTH(B1563)</f>
        <v>1</v>
      </c>
      <c r="I1563" s="28" t="str">
        <f>IFERROR(INDEX(Categorization!$D$2:$E$111,MATCH(Table1[[#This Row],[Category]],Categorization!$D$2:$D$111,0),2),"Blank")</f>
        <v>Blank</v>
      </c>
    </row>
    <row r="1564" spans="1:9" x14ac:dyDescent="0.2">
      <c r="A1564" s="28">
        <f>MONTH(B1564)</f>
        <v>1</v>
      </c>
      <c r="I1564" s="28" t="str">
        <f>IFERROR(INDEX(Categorization!$D$2:$E$111,MATCH(Table1[[#This Row],[Category]],Categorization!$D$2:$D$111,0),2),"Blank")</f>
        <v>Blank</v>
      </c>
    </row>
    <row r="1565" spans="1:9" x14ac:dyDescent="0.2">
      <c r="A1565" s="28">
        <f>MONTH(B1565)</f>
        <v>1</v>
      </c>
      <c r="I1565" s="28" t="str">
        <f>IFERROR(INDEX(Categorization!$D$2:$E$111,MATCH(Table1[[#This Row],[Category]],Categorization!$D$2:$D$111,0),2),"Blank")</f>
        <v>Blank</v>
      </c>
    </row>
    <row r="1566" spans="1:9" x14ac:dyDescent="0.2">
      <c r="A1566" s="28">
        <f>MONTH(B1566)</f>
        <v>1</v>
      </c>
      <c r="I1566" s="28" t="str">
        <f>IFERROR(INDEX(Categorization!$D$2:$E$111,MATCH(Table1[[#This Row],[Category]],Categorization!$D$2:$D$111,0),2),"Blank")</f>
        <v>Blank</v>
      </c>
    </row>
    <row r="1567" spans="1:9" x14ac:dyDescent="0.2">
      <c r="A1567" s="28">
        <f>MONTH(B1567)</f>
        <v>1</v>
      </c>
      <c r="I1567" s="28" t="str">
        <f>IFERROR(INDEX(Categorization!$D$2:$E$111,MATCH(Table1[[#This Row],[Category]],Categorization!$D$2:$D$111,0),2),"Blank")</f>
        <v>Blank</v>
      </c>
    </row>
    <row r="1568" spans="1:9" x14ac:dyDescent="0.2">
      <c r="A1568" s="28">
        <f>MONTH(B1568)</f>
        <v>1</v>
      </c>
      <c r="I1568" s="28" t="str">
        <f>IFERROR(INDEX(Categorization!$D$2:$E$111,MATCH(Table1[[#This Row],[Category]],Categorization!$D$2:$D$111,0),2),"Blank")</f>
        <v>Blank</v>
      </c>
    </row>
    <row r="1569" spans="1:9" x14ac:dyDescent="0.2">
      <c r="A1569" s="28">
        <f>MONTH(B1569)</f>
        <v>1</v>
      </c>
      <c r="I1569" s="28" t="str">
        <f>IFERROR(INDEX(Categorization!$D$2:$E$111,MATCH(Table1[[#This Row],[Category]],Categorization!$D$2:$D$111,0),2),"Blank")</f>
        <v>Blank</v>
      </c>
    </row>
    <row r="1570" spans="1:9" x14ac:dyDescent="0.2">
      <c r="A1570" s="28">
        <f>MONTH(B1570)</f>
        <v>1</v>
      </c>
      <c r="I1570" s="28" t="str">
        <f>IFERROR(INDEX(Categorization!$D$2:$E$111,MATCH(Table1[[#This Row],[Category]],Categorization!$D$2:$D$111,0),2),"Blank")</f>
        <v>Blank</v>
      </c>
    </row>
    <row r="1571" spans="1:9" x14ac:dyDescent="0.2">
      <c r="A1571" s="28">
        <f>MONTH(B1571)</f>
        <v>1</v>
      </c>
      <c r="I1571" s="28" t="str">
        <f>IFERROR(INDEX(Categorization!$D$2:$E$111,MATCH(Table1[[#This Row],[Category]],Categorization!$D$2:$D$111,0),2),"Blank")</f>
        <v>Blank</v>
      </c>
    </row>
    <row r="1572" spans="1:9" x14ac:dyDescent="0.2">
      <c r="A1572" s="28">
        <f>MONTH(B1572)</f>
        <v>1</v>
      </c>
      <c r="I1572" s="28" t="str">
        <f>IFERROR(INDEX(Categorization!$D$2:$E$111,MATCH(Table1[[#This Row],[Category]],Categorization!$D$2:$D$111,0),2),"Blank")</f>
        <v>Blank</v>
      </c>
    </row>
    <row r="1573" spans="1:9" x14ac:dyDescent="0.2">
      <c r="A1573" s="28">
        <f>MONTH(B1573)</f>
        <v>1</v>
      </c>
      <c r="I1573" s="28" t="str">
        <f>IFERROR(INDEX(Categorization!$D$2:$E$111,MATCH(Table1[[#This Row],[Category]],Categorization!$D$2:$D$111,0),2),"Blank")</f>
        <v>Blank</v>
      </c>
    </row>
    <row r="1574" spans="1:9" x14ac:dyDescent="0.2">
      <c r="A1574" s="28">
        <f>MONTH(B1574)</f>
        <v>1</v>
      </c>
      <c r="I1574" s="28" t="str">
        <f>IFERROR(INDEX(Categorization!$D$2:$E$111,MATCH(Table1[[#This Row],[Category]],Categorization!$D$2:$D$111,0),2),"Blank")</f>
        <v>Blank</v>
      </c>
    </row>
    <row r="1575" spans="1:9" x14ac:dyDescent="0.2">
      <c r="A1575" s="28">
        <f>MONTH(B1575)</f>
        <v>1</v>
      </c>
      <c r="I1575" s="28" t="str">
        <f>IFERROR(INDEX(Categorization!$D$2:$E$111,MATCH(Table1[[#This Row],[Category]],Categorization!$D$2:$D$111,0),2),"Blank")</f>
        <v>Blank</v>
      </c>
    </row>
    <row r="1576" spans="1:9" x14ac:dyDescent="0.2">
      <c r="A1576" s="28">
        <f>MONTH(B1576)</f>
        <v>1</v>
      </c>
      <c r="I1576" s="28" t="str">
        <f>IFERROR(INDEX(Categorization!$D$2:$E$111,MATCH(Table1[[#This Row],[Category]],Categorization!$D$2:$D$111,0),2),"Blank")</f>
        <v>Blank</v>
      </c>
    </row>
    <row r="1577" spans="1:9" x14ac:dyDescent="0.2">
      <c r="A1577" s="28">
        <f>MONTH(B1577)</f>
        <v>1</v>
      </c>
      <c r="I1577" s="28" t="str">
        <f>IFERROR(INDEX(Categorization!$D$2:$E$111,MATCH(Table1[[#This Row],[Category]],Categorization!$D$2:$D$111,0),2),"Blank")</f>
        <v>Blank</v>
      </c>
    </row>
    <row r="1578" spans="1:9" x14ac:dyDescent="0.2">
      <c r="A1578" s="28">
        <f>MONTH(B1578)</f>
        <v>1</v>
      </c>
      <c r="I1578" s="28" t="str">
        <f>IFERROR(INDEX(Categorization!$D$2:$E$111,MATCH(Table1[[#This Row],[Category]],Categorization!$D$2:$D$111,0),2),"Blank")</f>
        <v>Blank</v>
      </c>
    </row>
    <row r="1579" spans="1:9" x14ac:dyDescent="0.2">
      <c r="A1579" s="28">
        <f>MONTH(B1579)</f>
        <v>1</v>
      </c>
      <c r="I1579" s="28" t="str">
        <f>IFERROR(INDEX(Categorization!$D$2:$E$111,MATCH(Table1[[#This Row],[Category]],Categorization!$D$2:$D$111,0),2),"Blank")</f>
        <v>Blank</v>
      </c>
    </row>
    <row r="1580" spans="1:9" x14ac:dyDescent="0.2">
      <c r="A1580" s="28">
        <f>MONTH(B1580)</f>
        <v>1</v>
      </c>
      <c r="I1580" s="28" t="str">
        <f>IFERROR(INDEX(Categorization!$D$2:$E$111,MATCH(Table1[[#This Row],[Category]],Categorization!$D$2:$D$111,0),2),"Blank")</f>
        <v>Blank</v>
      </c>
    </row>
    <row r="1581" spans="1:9" x14ac:dyDescent="0.2">
      <c r="A1581" s="28">
        <f>MONTH(B1581)</f>
        <v>1</v>
      </c>
      <c r="I1581" s="28" t="str">
        <f>IFERROR(INDEX(Categorization!$D$2:$E$111,MATCH(Table1[[#This Row],[Category]],Categorization!$D$2:$D$111,0),2),"Blank")</f>
        <v>Blank</v>
      </c>
    </row>
    <row r="1582" spans="1:9" x14ac:dyDescent="0.2">
      <c r="A1582" s="28">
        <f>MONTH(B1582)</f>
        <v>1</v>
      </c>
      <c r="I1582" s="28" t="str">
        <f>IFERROR(INDEX(Categorization!$D$2:$E$111,MATCH(Table1[[#This Row],[Category]],Categorization!$D$2:$D$111,0),2),"Blank")</f>
        <v>Blank</v>
      </c>
    </row>
    <row r="1583" spans="1:9" x14ac:dyDescent="0.2">
      <c r="A1583" s="28">
        <f>MONTH(B1583)</f>
        <v>1</v>
      </c>
      <c r="I1583" s="28" t="str">
        <f>IFERROR(INDEX(Categorization!$D$2:$E$111,MATCH(Table1[[#This Row],[Category]],Categorization!$D$2:$D$111,0),2),"Blank")</f>
        <v>Blank</v>
      </c>
    </row>
    <row r="1584" spans="1:9" x14ac:dyDescent="0.2">
      <c r="A1584" s="28">
        <f>MONTH(B1584)</f>
        <v>1</v>
      </c>
      <c r="I1584" s="28" t="str">
        <f>IFERROR(INDEX(Categorization!$D$2:$E$111,MATCH(Table1[[#This Row],[Category]],Categorization!$D$2:$D$111,0),2),"Blank")</f>
        <v>Blank</v>
      </c>
    </row>
    <row r="1585" spans="1:9" x14ac:dyDescent="0.2">
      <c r="A1585" s="28">
        <f>MONTH(B1585)</f>
        <v>1</v>
      </c>
      <c r="I1585" s="28" t="str">
        <f>IFERROR(INDEX(Categorization!$D$2:$E$111,MATCH(Table1[[#This Row],[Category]],Categorization!$D$2:$D$111,0),2),"Blank")</f>
        <v>Blank</v>
      </c>
    </row>
    <row r="1586" spans="1:9" x14ac:dyDescent="0.2">
      <c r="A1586" s="28">
        <f>MONTH(B1586)</f>
        <v>1</v>
      </c>
      <c r="I1586" s="28" t="str">
        <f>IFERROR(INDEX(Categorization!$D$2:$E$111,MATCH(Table1[[#This Row],[Category]],Categorization!$D$2:$D$111,0),2),"Blank")</f>
        <v>Blank</v>
      </c>
    </row>
    <row r="1587" spans="1:9" x14ac:dyDescent="0.2">
      <c r="A1587" s="28">
        <f>MONTH(B1587)</f>
        <v>1</v>
      </c>
      <c r="I1587" s="28" t="str">
        <f>IFERROR(INDEX(Categorization!$D$2:$E$111,MATCH(Table1[[#This Row],[Category]],Categorization!$D$2:$D$111,0),2),"Blank")</f>
        <v>Blank</v>
      </c>
    </row>
    <row r="1588" spans="1:9" x14ac:dyDescent="0.2">
      <c r="A1588" s="28">
        <f>MONTH(B1588)</f>
        <v>1</v>
      </c>
      <c r="I1588" s="28" t="str">
        <f>IFERROR(INDEX(Categorization!$D$2:$E$111,MATCH(Table1[[#This Row],[Category]],Categorization!$D$2:$D$111,0),2),"Blank")</f>
        <v>Blank</v>
      </c>
    </row>
    <row r="1589" spans="1:9" x14ac:dyDescent="0.2">
      <c r="A1589" s="28">
        <f>MONTH(B1589)</f>
        <v>1</v>
      </c>
      <c r="I1589" s="28" t="str">
        <f>IFERROR(INDEX(Categorization!$D$2:$E$111,MATCH(Table1[[#This Row],[Category]],Categorization!$D$2:$D$111,0),2),"Blank")</f>
        <v>Blank</v>
      </c>
    </row>
    <row r="1590" spans="1:9" x14ac:dyDescent="0.2">
      <c r="A1590" s="28">
        <f>MONTH(B1590)</f>
        <v>1</v>
      </c>
      <c r="I1590" s="28" t="str">
        <f>IFERROR(INDEX(Categorization!$D$2:$E$111,MATCH(Table1[[#This Row],[Category]],Categorization!$D$2:$D$111,0),2),"Blank")</f>
        <v>Blank</v>
      </c>
    </row>
    <row r="1591" spans="1:9" x14ac:dyDescent="0.2">
      <c r="A1591" s="28">
        <f>MONTH(B1591)</f>
        <v>1</v>
      </c>
      <c r="I1591" s="28" t="str">
        <f>IFERROR(INDEX(Categorization!$D$2:$E$111,MATCH(Table1[[#This Row],[Category]],Categorization!$D$2:$D$111,0),2),"Blank")</f>
        <v>Blank</v>
      </c>
    </row>
    <row r="1592" spans="1:9" x14ac:dyDescent="0.2">
      <c r="A1592" s="28">
        <f>MONTH(B1592)</f>
        <v>1</v>
      </c>
      <c r="I1592" s="28" t="str">
        <f>IFERROR(INDEX(Categorization!$D$2:$E$111,MATCH(Table1[[#This Row],[Category]],Categorization!$D$2:$D$111,0),2),"Blank")</f>
        <v>Blank</v>
      </c>
    </row>
    <row r="1593" spans="1:9" x14ac:dyDescent="0.2">
      <c r="A1593" s="28">
        <f>MONTH(B1593)</f>
        <v>1</v>
      </c>
      <c r="I1593" s="28" t="str">
        <f>IFERROR(INDEX(Categorization!$D$2:$E$111,MATCH(Table1[[#This Row],[Category]],Categorization!$D$2:$D$111,0),2),"Blank")</f>
        <v>Blank</v>
      </c>
    </row>
    <row r="1594" spans="1:9" x14ac:dyDescent="0.2">
      <c r="A1594" s="28">
        <f>MONTH(B1594)</f>
        <v>1</v>
      </c>
      <c r="I1594" s="28" t="str">
        <f>IFERROR(INDEX(Categorization!$D$2:$E$111,MATCH(Table1[[#This Row],[Category]],Categorization!$D$2:$D$111,0),2),"Blank")</f>
        <v>Blank</v>
      </c>
    </row>
    <row r="1595" spans="1:9" x14ac:dyDescent="0.2">
      <c r="A1595" s="28">
        <f>MONTH(B1595)</f>
        <v>1</v>
      </c>
      <c r="I1595" s="28" t="str">
        <f>IFERROR(INDEX(Categorization!$D$2:$E$111,MATCH(Table1[[#This Row],[Category]],Categorization!$D$2:$D$111,0),2),"Blank")</f>
        <v>Blank</v>
      </c>
    </row>
    <row r="1596" spans="1:9" x14ac:dyDescent="0.2">
      <c r="A1596" s="28">
        <f>MONTH(B1596)</f>
        <v>1</v>
      </c>
      <c r="I1596" s="28" t="str">
        <f>IFERROR(INDEX(Categorization!$D$2:$E$111,MATCH(Table1[[#This Row],[Category]],Categorization!$D$2:$D$111,0),2),"Blank")</f>
        <v>Blank</v>
      </c>
    </row>
    <row r="1597" spans="1:9" x14ac:dyDescent="0.2">
      <c r="A1597" s="28">
        <f>MONTH(B1597)</f>
        <v>1</v>
      </c>
      <c r="I1597" s="28" t="str">
        <f>IFERROR(INDEX(Categorization!$D$2:$E$111,MATCH(Table1[[#This Row],[Category]],Categorization!$D$2:$D$111,0),2),"Blank")</f>
        <v>Blank</v>
      </c>
    </row>
    <row r="1598" spans="1:9" x14ac:dyDescent="0.2">
      <c r="A1598" s="28">
        <f>MONTH(B1598)</f>
        <v>1</v>
      </c>
      <c r="I1598" s="28" t="str">
        <f>IFERROR(INDEX(Categorization!$D$2:$E$111,MATCH(Table1[[#This Row],[Category]],Categorization!$D$2:$D$111,0),2),"Blank")</f>
        <v>Blank</v>
      </c>
    </row>
    <row r="1599" spans="1:9" x14ac:dyDescent="0.2">
      <c r="A1599" s="28">
        <f>MONTH(B1599)</f>
        <v>1</v>
      </c>
      <c r="I1599" s="28" t="str">
        <f>IFERROR(INDEX(Categorization!$D$2:$E$111,MATCH(Table1[[#This Row],[Category]],Categorization!$D$2:$D$111,0),2),"Blank")</f>
        <v>Blank</v>
      </c>
    </row>
    <row r="1600" spans="1:9" x14ac:dyDescent="0.2">
      <c r="A1600" s="28">
        <f>MONTH(B1600)</f>
        <v>1</v>
      </c>
      <c r="I1600" s="28" t="str">
        <f>IFERROR(INDEX(Categorization!$D$2:$E$111,MATCH(Table1[[#This Row],[Category]],Categorization!$D$2:$D$111,0),2),"Blank")</f>
        <v>Blank</v>
      </c>
    </row>
    <row r="1601" spans="1:9" x14ac:dyDescent="0.2">
      <c r="A1601" s="28">
        <f>MONTH(B1601)</f>
        <v>1</v>
      </c>
      <c r="I1601" s="28" t="str">
        <f>IFERROR(INDEX(Categorization!$D$2:$E$111,MATCH(Table1[[#This Row],[Category]],Categorization!$D$2:$D$111,0),2),"Blank")</f>
        <v>Blank</v>
      </c>
    </row>
    <row r="1602" spans="1:9" x14ac:dyDescent="0.2">
      <c r="A1602" s="28">
        <f>MONTH(B1602)</f>
        <v>1</v>
      </c>
      <c r="I1602" s="28" t="str">
        <f>IFERROR(INDEX(Categorization!$D$2:$E$111,MATCH(Table1[[#This Row],[Category]],Categorization!$D$2:$D$111,0),2),"Blank")</f>
        <v>Blank</v>
      </c>
    </row>
    <row r="1603" spans="1:9" x14ac:dyDescent="0.2">
      <c r="A1603" s="28">
        <f>MONTH(B1603)</f>
        <v>1</v>
      </c>
      <c r="I1603" s="28" t="str">
        <f>IFERROR(INDEX(Categorization!$D$2:$E$111,MATCH(Table1[[#This Row],[Category]],Categorization!$D$2:$D$111,0),2),"Blank")</f>
        <v>Blank</v>
      </c>
    </row>
    <row r="1604" spans="1:9" x14ac:dyDescent="0.2">
      <c r="A1604" s="28">
        <f>MONTH(B1604)</f>
        <v>1</v>
      </c>
      <c r="I1604" s="28" t="str">
        <f>IFERROR(INDEX(Categorization!$D$2:$E$111,MATCH(Table1[[#This Row],[Category]],Categorization!$D$2:$D$111,0),2),"Blank")</f>
        <v>Blank</v>
      </c>
    </row>
    <row r="1605" spans="1:9" x14ac:dyDescent="0.2">
      <c r="A1605" s="28">
        <f>MONTH(B1605)</f>
        <v>1</v>
      </c>
      <c r="I1605" s="28" t="str">
        <f>IFERROR(INDEX(Categorization!$D$2:$E$111,MATCH(Table1[[#This Row],[Category]],Categorization!$D$2:$D$111,0),2),"Blank")</f>
        <v>Blank</v>
      </c>
    </row>
    <row r="1606" spans="1:9" x14ac:dyDescent="0.2">
      <c r="A1606" s="28">
        <f>MONTH(B1606)</f>
        <v>1</v>
      </c>
      <c r="I1606" s="28" t="str">
        <f>IFERROR(INDEX(Categorization!$D$2:$E$111,MATCH(Table1[[#This Row],[Category]],Categorization!$D$2:$D$111,0),2),"Blank")</f>
        <v>Blank</v>
      </c>
    </row>
    <row r="1607" spans="1:9" x14ac:dyDescent="0.2">
      <c r="A1607" s="28">
        <f>MONTH(B1607)</f>
        <v>1</v>
      </c>
      <c r="I1607" s="28" t="str">
        <f>IFERROR(INDEX(Categorization!$D$2:$E$111,MATCH(Table1[[#This Row],[Category]],Categorization!$D$2:$D$111,0),2),"Blank")</f>
        <v>Blank</v>
      </c>
    </row>
    <row r="1608" spans="1:9" x14ac:dyDescent="0.2">
      <c r="A1608" s="28">
        <f>MONTH(B1608)</f>
        <v>1</v>
      </c>
      <c r="I1608" s="28" t="str">
        <f>IFERROR(INDEX(Categorization!$D$2:$E$111,MATCH(Table1[[#This Row],[Category]],Categorization!$D$2:$D$111,0),2),"Blank")</f>
        <v>Blank</v>
      </c>
    </row>
    <row r="1609" spans="1:9" x14ac:dyDescent="0.2">
      <c r="A1609" s="28">
        <f>MONTH(B1609)</f>
        <v>1</v>
      </c>
      <c r="I1609" s="28" t="str">
        <f>IFERROR(INDEX(Categorization!$D$2:$E$111,MATCH(Table1[[#This Row],[Category]],Categorization!$D$2:$D$111,0),2),"Blank")</f>
        <v>Blank</v>
      </c>
    </row>
    <row r="1610" spans="1:9" x14ac:dyDescent="0.2">
      <c r="A1610" s="28">
        <f>MONTH(B1610)</f>
        <v>1</v>
      </c>
      <c r="I1610" s="28" t="str">
        <f>IFERROR(INDEX(Categorization!$D$2:$E$111,MATCH(Table1[[#This Row],[Category]],Categorization!$D$2:$D$111,0),2),"Blank")</f>
        <v>Blank</v>
      </c>
    </row>
    <row r="1611" spans="1:9" x14ac:dyDescent="0.2">
      <c r="A1611" s="28">
        <f>MONTH(B1611)</f>
        <v>1</v>
      </c>
      <c r="I1611" s="28" t="str">
        <f>IFERROR(INDEX(Categorization!$D$2:$E$111,MATCH(Table1[[#This Row],[Category]],Categorization!$D$2:$D$111,0),2),"Blank")</f>
        <v>Blank</v>
      </c>
    </row>
    <row r="1612" spans="1:9" x14ac:dyDescent="0.2">
      <c r="A1612" s="28">
        <f>MONTH(B1612)</f>
        <v>1</v>
      </c>
      <c r="I1612" s="28" t="str">
        <f>IFERROR(INDEX(Categorization!$D$2:$E$111,MATCH(Table1[[#This Row],[Category]],Categorization!$D$2:$D$111,0),2),"Blank")</f>
        <v>Blank</v>
      </c>
    </row>
    <row r="1613" spans="1:9" x14ac:dyDescent="0.2">
      <c r="A1613" s="28">
        <f>MONTH(B1613)</f>
        <v>1</v>
      </c>
      <c r="I1613" s="28" t="str">
        <f>IFERROR(INDEX(Categorization!$D$2:$E$111,MATCH(Table1[[#This Row],[Category]],Categorization!$D$2:$D$111,0),2),"Blank")</f>
        <v>Blank</v>
      </c>
    </row>
    <row r="1614" spans="1:9" x14ac:dyDescent="0.2">
      <c r="A1614" s="28">
        <f>MONTH(B1614)</f>
        <v>1</v>
      </c>
      <c r="I1614" s="28" t="str">
        <f>IFERROR(INDEX(Categorization!$D$2:$E$111,MATCH(Table1[[#This Row],[Category]],Categorization!$D$2:$D$111,0),2),"Blank")</f>
        <v>Blank</v>
      </c>
    </row>
    <row r="1615" spans="1:9" x14ac:dyDescent="0.2">
      <c r="A1615" s="28">
        <f>MONTH(B1615)</f>
        <v>1</v>
      </c>
      <c r="I1615" s="28" t="str">
        <f>IFERROR(INDEX(Categorization!$D$2:$E$111,MATCH(Table1[[#This Row],[Category]],Categorization!$D$2:$D$111,0),2),"Blank")</f>
        <v>Blank</v>
      </c>
    </row>
    <row r="1616" spans="1:9" x14ac:dyDescent="0.2">
      <c r="A1616" s="28">
        <f>MONTH(B1616)</f>
        <v>1</v>
      </c>
      <c r="I1616" s="28" t="str">
        <f>IFERROR(INDEX(Categorization!$D$2:$E$111,MATCH(Table1[[#This Row],[Category]],Categorization!$D$2:$D$111,0),2),"Blank")</f>
        <v>Blank</v>
      </c>
    </row>
    <row r="1617" spans="1:9" x14ac:dyDescent="0.2">
      <c r="A1617" s="28">
        <f>MONTH(B1617)</f>
        <v>1</v>
      </c>
      <c r="I1617" s="28" t="str">
        <f>IFERROR(INDEX(Categorization!$D$2:$E$111,MATCH(Table1[[#This Row],[Category]],Categorization!$D$2:$D$111,0),2),"Blank")</f>
        <v>Blank</v>
      </c>
    </row>
    <row r="1618" spans="1:9" x14ac:dyDescent="0.2">
      <c r="A1618" s="28">
        <f>MONTH(B1618)</f>
        <v>1</v>
      </c>
      <c r="I1618" s="28" t="str">
        <f>IFERROR(INDEX(Categorization!$D$2:$E$111,MATCH(Table1[[#This Row],[Category]],Categorization!$D$2:$D$111,0),2),"Blank")</f>
        <v>Blank</v>
      </c>
    </row>
    <row r="1619" spans="1:9" x14ac:dyDescent="0.2">
      <c r="A1619" s="28">
        <f>MONTH(B1619)</f>
        <v>1</v>
      </c>
      <c r="I1619" s="28" t="str">
        <f>IFERROR(INDEX(Categorization!$D$2:$E$111,MATCH(Table1[[#This Row],[Category]],Categorization!$D$2:$D$111,0),2),"Blank")</f>
        <v>Blank</v>
      </c>
    </row>
    <row r="1620" spans="1:9" x14ac:dyDescent="0.2">
      <c r="A1620" s="28">
        <f>MONTH(B1620)</f>
        <v>1</v>
      </c>
      <c r="I1620" s="28" t="str">
        <f>IFERROR(INDEX(Categorization!$D$2:$E$111,MATCH(Table1[[#This Row],[Category]],Categorization!$D$2:$D$111,0),2),"Blank")</f>
        <v>Blank</v>
      </c>
    </row>
    <row r="1621" spans="1:9" x14ac:dyDescent="0.2">
      <c r="A1621" s="28">
        <f>MONTH(B1621)</f>
        <v>1</v>
      </c>
      <c r="I1621" s="28" t="str">
        <f>IFERROR(INDEX(Categorization!$D$2:$E$111,MATCH(Table1[[#This Row],[Category]],Categorization!$D$2:$D$111,0),2),"Blank")</f>
        <v>Blank</v>
      </c>
    </row>
    <row r="1622" spans="1:9" x14ac:dyDescent="0.2">
      <c r="A1622" s="28">
        <f>MONTH(B1622)</f>
        <v>1</v>
      </c>
      <c r="I1622" s="28" t="str">
        <f>IFERROR(INDEX(Categorization!$D$2:$E$111,MATCH(Table1[[#This Row],[Category]],Categorization!$D$2:$D$111,0),2),"Blank")</f>
        <v>Blank</v>
      </c>
    </row>
    <row r="1623" spans="1:9" x14ac:dyDescent="0.2">
      <c r="A1623" s="28">
        <f>MONTH(B1623)</f>
        <v>1</v>
      </c>
      <c r="I1623" s="28" t="str">
        <f>IFERROR(INDEX(Categorization!$D$2:$E$111,MATCH(Table1[[#This Row],[Category]],Categorization!$D$2:$D$111,0),2),"Blank")</f>
        <v>Blank</v>
      </c>
    </row>
    <row r="1624" spans="1:9" x14ac:dyDescent="0.2">
      <c r="A1624" s="28">
        <f>MONTH(B1624)</f>
        <v>1</v>
      </c>
      <c r="I1624" s="28" t="str">
        <f>IFERROR(INDEX(Categorization!$D$2:$E$111,MATCH(Table1[[#This Row],[Category]],Categorization!$D$2:$D$111,0),2),"Blank")</f>
        <v>Blank</v>
      </c>
    </row>
    <row r="1625" spans="1:9" x14ac:dyDescent="0.2">
      <c r="A1625" s="28">
        <f>MONTH(B1625)</f>
        <v>1</v>
      </c>
      <c r="I1625" s="28" t="str">
        <f>IFERROR(INDEX(Categorization!$D$2:$E$111,MATCH(Table1[[#This Row],[Category]],Categorization!$D$2:$D$111,0),2),"Blank")</f>
        <v>Blank</v>
      </c>
    </row>
    <row r="1626" spans="1:9" x14ac:dyDescent="0.2">
      <c r="A1626" s="28">
        <f>MONTH(B1626)</f>
        <v>1</v>
      </c>
      <c r="I1626" s="28" t="str">
        <f>IFERROR(INDEX(Categorization!$D$2:$E$111,MATCH(Table1[[#This Row],[Category]],Categorization!$D$2:$D$111,0),2),"Blank")</f>
        <v>Blank</v>
      </c>
    </row>
    <row r="1627" spans="1:9" x14ac:dyDescent="0.2">
      <c r="A1627" s="28">
        <f>MONTH(B1627)</f>
        <v>1</v>
      </c>
      <c r="I1627" s="28" t="str">
        <f>IFERROR(INDEX(Categorization!$D$2:$E$111,MATCH(Table1[[#This Row],[Category]],Categorization!$D$2:$D$111,0),2),"Blank")</f>
        <v>Blank</v>
      </c>
    </row>
    <row r="1628" spans="1:9" x14ac:dyDescent="0.2">
      <c r="A1628" s="28">
        <f>MONTH(B1628)</f>
        <v>1</v>
      </c>
      <c r="I1628" s="28" t="str">
        <f>IFERROR(INDEX(Categorization!$D$2:$E$111,MATCH(Table1[[#This Row],[Category]],Categorization!$D$2:$D$111,0),2),"Blank")</f>
        <v>Blank</v>
      </c>
    </row>
    <row r="1629" spans="1:9" x14ac:dyDescent="0.2">
      <c r="A1629" s="28">
        <f>MONTH(B1629)</f>
        <v>1</v>
      </c>
      <c r="I1629" s="28" t="str">
        <f>IFERROR(INDEX(Categorization!$D$2:$E$111,MATCH(Table1[[#This Row],[Category]],Categorization!$D$2:$D$111,0),2),"Blank")</f>
        <v>Blank</v>
      </c>
    </row>
    <row r="1630" spans="1:9" x14ac:dyDescent="0.2">
      <c r="A1630" s="28">
        <f>MONTH(B1630)</f>
        <v>1</v>
      </c>
      <c r="I1630" s="28" t="str">
        <f>IFERROR(INDEX(Categorization!$D$2:$E$111,MATCH(Table1[[#This Row],[Category]],Categorization!$D$2:$D$111,0),2),"Blank")</f>
        <v>Blank</v>
      </c>
    </row>
    <row r="1631" spans="1:9" x14ac:dyDescent="0.2">
      <c r="A1631" s="28">
        <f>MONTH(B1631)</f>
        <v>1</v>
      </c>
      <c r="I1631" s="28" t="str">
        <f>IFERROR(INDEX(Categorization!$D$2:$E$111,MATCH(Table1[[#This Row],[Category]],Categorization!$D$2:$D$111,0),2),"Blank")</f>
        <v>Blank</v>
      </c>
    </row>
    <row r="1632" spans="1:9" x14ac:dyDescent="0.2">
      <c r="A1632" s="28">
        <f>MONTH(B1632)</f>
        <v>1</v>
      </c>
      <c r="I1632" s="28" t="str">
        <f>IFERROR(INDEX(Categorization!$D$2:$E$111,MATCH(Table1[[#This Row],[Category]],Categorization!$D$2:$D$111,0),2),"Blank")</f>
        <v>Blank</v>
      </c>
    </row>
    <row r="1633" spans="1:9" x14ac:dyDescent="0.2">
      <c r="A1633" s="28">
        <f>MONTH(B1633)</f>
        <v>1</v>
      </c>
      <c r="I1633" s="28" t="str">
        <f>IFERROR(INDEX(Categorization!$D$2:$E$111,MATCH(Table1[[#This Row],[Category]],Categorization!$D$2:$D$111,0),2),"Blank")</f>
        <v>Blank</v>
      </c>
    </row>
    <row r="1634" spans="1:9" x14ac:dyDescent="0.2">
      <c r="A1634" s="28">
        <f>MONTH(B1634)</f>
        <v>1</v>
      </c>
      <c r="I1634" s="28" t="str">
        <f>IFERROR(INDEX(Categorization!$D$2:$E$111,MATCH(Table1[[#This Row],[Category]],Categorization!$D$2:$D$111,0),2),"Blank")</f>
        <v>Blank</v>
      </c>
    </row>
    <row r="1635" spans="1:9" x14ac:dyDescent="0.2">
      <c r="A1635" s="28">
        <f>MONTH(B1635)</f>
        <v>1</v>
      </c>
      <c r="I1635" s="28" t="str">
        <f>IFERROR(INDEX(Categorization!$D$2:$E$111,MATCH(Table1[[#This Row],[Category]],Categorization!$D$2:$D$111,0),2),"Blank")</f>
        <v>Blank</v>
      </c>
    </row>
    <row r="1636" spans="1:9" x14ac:dyDescent="0.2">
      <c r="A1636" s="28">
        <f>MONTH(B1636)</f>
        <v>1</v>
      </c>
      <c r="I1636" s="28" t="str">
        <f>IFERROR(INDEX(Categorization!$D$2:$E$111,MATCH(Table1[[#This Row],[Category]],Categorization!$D$2:$D$111,0),2),"Blank")</f>
        <v>Blank</v>
      </c>
    </row>
    <row r="1637" spans="1:9" x14ac:dyDescent="0.2">
      <c r="A1637" s="28">
        <f>MONTH(B1637)</f>
        <v>1</v>
      </c>
      <c r="I1637" s="28" t="str">
        <f>IFERROR(INDEX(Categorization!$D$2:$E$111,MATCH(Table1[[#This Row],[Category]],Categorization!$D$2:$D$111,0),2),"Blank")</f>
        <v>Blank</v>
      </c>
    </row>
    <row r="1638" spans="1:9" x14ac:dyDescent="0.2">
      <c r="A1638" s="28">
        <f>MONTH(B1638)</f>
        <v>1</v>
      </c>
      <c r="I1638" s="28" t="str">
        <f>IFERROR(INDEX(Categorization!$D$2:$E$111,MATCH(Table1[[#This Row],[Category]],Categorization!$D$2:$D$111,0),2),"Blank")</f>
        <v>Blank</v>
      </c>
    </row>
    <row r="1639" spans="1:9" x14ac:dyDescent="0.2">
      <c r="A1639" s="28">
        <f>MONTH(B1639)</f>
        <v>1</v>
      </c>
      <c r="I1639" s="28" t="str">
        <f>IFERROR(INDEX(Categorization!$D$2:$E$111,MATCH(Table1[[#This Row],[Category]],Categorization!$D$2:$D$111,0),2),"Blank")</f>
        <v>Blank</v>
      </c>
    </row>
    <row r="1640" spans="1:9" x14ac:dyDescent="0.2">
      <c r="A1640" s="28">
        <f>MONTH(B1640)</f>
        <v>1</v>
      </c>
      <c r="I1640" s="28" t="str">
        <f>IFERROR(INDEX(Categorization!$D$2:$E$111,MATCH(Table1[[#This Row],[Category]],Categorization!$D$2:$D$111,0),2),"Blank")</f>
        <v>Blank</v>
      </c>
    </row>
    <row r="1641" spans="1:9" x14ac:dyDescent="0.2">
      <c r="A1641" s="28">
        <f>MONTH(B1641)</f>
        <v>1</v>
      </c>
      <c r="I1641" s="28" t="str">
        <f>IFERROR(INDEX(Categorization!$D$2:$E$111,MATCH(Table1[[#This Row],[Category]],Categorization!$D$2:$D$111,0),2),"Blank")</f>
        <v>Blank</v>
      </c>
    </row>
    <row r="1642" spans="1:9" x14ac:dyDescent="0.2">
      <c r="A1642" s="28">
        <f>MONTH(B1642)</f>
        <v>1</v>
      </c>
      <c r="I1642" s="28" t="str">
        <f>IFERROR(INDEX(Categorization!$D$2:$E$111,MATCH(Table1[[#This Row],[Category]],Categorization!$D$2:$D$111,0),2),"Blank")</f>
        <v>Blank</v>
      </c>
    </row>
    <row r="1643" spans="1:9" x14ac:dyDescent="0.2">
      <c r="A1643" s="28">
        <f>MONTH(B1643)</f>
        <v>1</v>
      </c>
      <c r="I1643" s="28" t="str">
        <f>IFERROR(INDEX(Categorization!$D$2:$E$111,MATCH(Table1[[#This Row],[Category]],Categorization!$D$2:$D$111,0),2),"Blank")</f>
        <v>Blank</v>
      </c>
    </row>
    <row r="1644" spans="1:9" x14ac:dyDescent="0.2">
      <c r="A1644" s="28">
        <f>MONTH(B1644)</f>
        <v>1</v>
      </c>
      <c r="I1644" s="28" t="str">
        <f>IFERROR(INDEX(Categorization!$D$2:$E$111,MATCH(Table1[[#This Row],[Category]],Categorization!$D$2:$D$111,0),2),"Blank")</f>
        <v>Blank</v>
      </c>
    </row>
    <row r="1645" spans="1:9" x14ac:dyDescent="0.2">
      <c r="A1645" s="28">
        <f>MONTH(B1645)</f>
        <v>1</v>
      </c>
      <c r="I1645" s="28" t="str">
        <f>IFERROR(INDEX(Categorization!$D$2:$E$111,MATCH(Table1[[#This Row],[Category]],Categorization!$D$2:$D$111,0),2),"Blank")</f>
        <v>Blank</v>
      </c>
    </row>
    <row r="1646" spans="1:9" x14ac:dyDescent="0.2">
      <c r="A1646" s="28">
        <f>MONTH(B1646)</f>
        <v>1</v>
      </c>
      <c r="I1646" s="28" t="str">
        <f>IFERROR(INDEX(Categorization!$D$2:$E$111,MATCH(Table1[[#This Row],[Category]],Categorization!$D$2:$D$111,0),2),"Blank")</f>
        <v>Blank</v>
      </c>
    </row>
    <row r="1647" spans="1:9" x14ac:dyDescent="0.2">
      <c r="A1647" s="28">
        <f>MONTH(B1647)</f>
        <v>1</v>
      </c>
      <c r="I1647" s="28" t="str">
        <f>IFERROR(INDEX(Categorization!$D$2:$E$111,MATCH(Table1[[#This Row],[Category]],Categorization!$D$2:$D$111,0),2),"Blank")</f>
        <v>Blank</v>
      </c>
    </row>
    <row r="1648" spans="1:9" x14ac:dyDescent="0.2">
      <c r="A1648" s="28">
        <f>MONTH(B1648)</f>
        <v>1</v>
      </c>
      <c r="I1648" s="28" t="str">
        <f>IFERROR(INDEX(Categorization!$D$2:$E$111,MATCH(Table1[[#This Row],[Category]],Categorization!$D$2:$D$111,0),2),"Blank")</f>
        <v>Blank</v>
      </c>
    </row>
    <row r="1649" spans="1:9" x14ac:dyDescent="0.2">
      <c r="A1649" s="28">
        <f>MONTH(B1649)</f>
        <v>1</v>
      </c>
      <c r="I1649" s="28" t="str">
        <f>IFERROR(INDEX(Categorization!$D$2:$E$111,MATCH(Table1[[#This Row],[Category]],Categorization!$D$2:$D$111,0),2),"Blank")</f>
        <v>Blank</v>
      </c>
    </row>
    <row r="1650" spans="1:9" x14ac:dyDescent="0.2">
      <c r="A1650" s="28">
        <f>MONTH(B1650)</f>
        <v>1</v>
      </c>
      <c r="I1650" s="28" t="str">
        <f>IFERROR(INDEX(Categorization!$D$2:$E$111,MATCH(Table1[[#This Row],[Category]],Categorization!$D$2:$D$111,0),2),"Blank")</f>
        <v>Blank</v>
      </c>
    </row>
    <row r="1651" spans="1:9" x14ac:dyDescent="0.2">
      <c r="A1651" s="28">
        <f>MONTH(B1651)</f>
        <v>1</v>
      </c>
      <c r="I1651" s="28" t="str">
        <f>IFERROR(INDEX(Categorization!$D$2:$E$111,MATCH(Table1[[#This Row],[Category]],Categorization!$D$2:$D$111,0),2),"Blank")</f>
        <v>Blank</v>
      </c>
    </row>
    <row r="1652" spans="1:9" x14ac:dyDescent="0.2">
      <c r="A1652" s="28">
        <f>MONTH(B1652)</f>
        <v>1</v>
      </c>
      <c r="I1652" s="28" t="str">
        <f>IFERROR(INDEX(Categorization!$D$2:$E$111,MATCH(Table1[[#This Row],[Category]],Categorization!$D$2:$D$111,0),2),"Blank")</f>
        <v>Blank</v>
      </c>
    </row>
    <row r="1653" spans="1:9" x14ac:dyDescent="0.2">
      <c r="A1653" s="28">
        <f>MONTH(B1653)</f>
        <v>1</v>
      </c>
      <c r="I1653" s="28" t="str">
        <f>IFERROR(INDEX(Categorization!$D$2:$E$111,MATCH(Table1[[#This Row],[Category]],Categorization!$D$2:$D$111,0),2),"Blank")</f>
        <v>Blank</v>
      </c>
    </row>
    <row r="1654" spans="1:9" x14ac:dyDescent="0.2">
      <c r="A1654" s="28">
        <f>MONTH(B1654)</f>
        <v>1</v>
      </c>
      <c r="I1654" s="28" t="str">
        <f>IFERROR(INDEX(Categorization!$D$2:$E$111,MATCH(Table1[[#This Row],[Category]],Categorization!$D$2:$D$111,0),2),"Blank")</f>
        <v>Blank</v>
      </c>
    </row>
    <row r="1655" spans="1:9" x14ac:dyDescent="0.2">
      <c r="A1655" s="28">
        <f>MONTH(B1655)</f>
        <v>1</v>
      </c>
      <c r="I1655" s="28" t="str">
        <f>IFERROR(INDEX(Categorization!$D$2:$E$111,MATCH(Table1[[#This Row],[Category]],Categorization!$D$2:$D$111,0),2),"Blank")</f>
        <v>Blank</v>
      </c>
    </row>
    <row r="1656" spans="1:9" x14ac:dyDescent="0.2">
      <c r="A1656" s="28">
        <f>MONTH(B1656)</f>
        <v>1</v>
      </c>
      <c r="I1656" s="28" t="str">
        <f>IFERROR(INDEX(Categorization!$D$2:$E$111,MATCH(Table1[[#This Row],[Category]],Categorization!$D$2:$D$111,0),2),"Blank")</f>
        <v>Blank</v>
      </c>
    </row>
    <row r="1657" spans="1:9" x14ac:dyDescent="0.2">
      <c r="A1657" s="28">
        <f>MONTH(B1657)</f>
        <v>1</v>
      </c>
      <c r="I1657" s="28" t="str">
        <f>IFERROR(INDEX(Categorization!$D$2:$E$111,MATCH(Table1[[#This Row],[Category]],Categorization!$D$2:$D$111,0),2),"Blank")</f>
        <v>Blank</v>
      </c>
    </row>
    <row r="1658" spans="1:9" x14ac:dyDescent="0.2">
      <c r="A1658" s="28">
        <f>MONTH(B1658)</f>
        <v>1</v>
      </c>
      <c r="I1658" s="28" t="str">
        <f>IFERROR(INDEX(Categorization!$D$2:$E$111,MATCH(Table1[[#This Row],[Category]],Categorization!$D$2:$D$111,0),2),"Blank")</f>
        <v>Blank</v>
      </c>
    </row>
    <row r="1659" spans="1:9" x14ac:dyDescent="0.2">
      <c r="A1659" s="28">
        <f>MONTH(B1659)</f>
        <v>1</v>
      </c>
      <c r="I1659" s="28" t="str">
        <f>IFERROR(INDEX(Categorization!$D$2:$E$111,MATCH(Table1[[#This Row],[Category]],Categorization!$D$2:$D$111,0),2),"Blank")</f>
        <v>Blank</v>
      </c>
    </row>
    <row r="1660" spans="1:9" x14ac:dyDescent="0.2">
      <c r="A1660" s="28">
        <f>MONTH(B1660)</f>
        <v>1</v>
      </c>
      <c r="I1660" s="28" t="str">
        <f>IFERROR(INDEX(Categorization!$D$2:$E$111,MATCH(Table1[[#This Row],[Category]],Categorization!$D$2:$D$111,0),2),"Blank")</f>
        <v>Blank</v>
      </c>
    </row>
    <row r="1661" spans="1:9" x14ac:dyDescent="0.2">
      <c r="A1661" s="28">
        <f>MONTH(B1661)</f>
        <v>1</v>
      </c>
      <c r="I1661" s="28" t="str">
        <f>IFERROR(INDEX(Categorization!$D$2:$E$111,MATCH(Table1[[#This Row],[Category]],Categorization!$D$2:$D$111,0),2),"Blank")</f>
        <v>Blank</v>
      </c>
    </row>
    <row r="1662" spans="1:9" x14ac:dyDescent="0.2">
      <c r="A1662" s="28">
        <f>MONTH(B1662)</f>
        <v>1</v>
      </c>
      <c r="I1662" s="28" t="str">
        <f>IFERROR(INDEX(Categorization!$D$2:$E$111,MATCH(Table1[[#This Row],[Category]],Categorization!$D$2:$D$111,0),2),"Blank")</f>
        <v>Blank</v>
      </c>
    </row>
    <row r="1663" spans="1:9" x14ac:dyDescent="0.2">
      <c r="A1663" s="28">
        <f>MONTH(B1663)</f>
        <v>1</v>
      </c>
      <c r="I1663" s="28" t="str">
        <f>IFERROR(INDEX(Categorization!$D$2:$E$111,MATCH(Table1[[#This Row],[Category]],Categorization!$D$2:$D$111,0),2),"Blank")</f>
        <v>Blank</v>
      </c>
    </row>
    <row r="1664" spans="1:9" x14ac:dyDescent="0.2">
      <c r="A1664" s="28">
        <f>MONTH(B1664)</f>
        <v>1</v>
      </c>
      <c r="I1664" s="28" t="str">
        <f>IFERROR(INDEX(Categorization!$D$2:$E$111,MATCH(Table1[[#This Row],[Category]],Categorization!$D$2:$D$111,0),2),"Blank")</f>
        <v>Blank</v>
      </c>
    </row>
    <row r="1665" spans="1:9" x14ac:dyDescent="0.2">
      <c r="A1665" s="28">
        <f>MONTH(B1665)</f>
        <v>1</v>
      </c>
      <c r="I1665" s="28" t="str">
        <f>IFERROR(INDEX(Categorization!$D$2:$E$111,MATCH(Table1[[#This Row],[Category]],Categorization!$D$2:$D$111,0),2),"Blank")</f>
        <v>Blank</v>
      </c>
    </row>
    <row r="1666" spans="1:9" x14ac:dyDescent="0.2">
      <c r="A1666" s="28">
        <f>MONTH(B1666)</f>
        <v>1</v>
      </c>
      <c r="I1666" s="28" t="str">
        <f>IFERROR(INDEX(Categorization!$D$2:$E$111,MATCH(Table1[[#This Row],[Category]],Categorization!$D$2:$D$111,0),2),"Blank")</f>
        <v>Blank</v>
      </c>
    </row>
    <row r="1667" spans="1:9" x14ac:dyDescent="0.2">
      <c r="A1667" s="28">
        <f>MONTH(B1667)</f>
        <v>1</v>
      </c>
      <c r="I1667" s="28" t="str">
        <f>IFERROR(INDEX(Categorization!$D$2:$E$111,MATCH(Table1[[#This Row],[Category]],Categorization!$D$2:$D$111,0),2),"Blank")</f>
        <v>Blank</v>
      </c>
    </row>
    <row r="1668" spans="1:9" x14ac:dyDescent="0.2">
      <c r="A1668" s="28">
        <f>MONTH(B1668)</f>
        <v>1</v>
      </c>
      <c r="I1668" s="28" t="str">
        <f>IFERROR(INDEX(Categorization!$D$2:$E$111,MATCH(Table1[[#This Row],[Category]],Categorization!$D$2:$D$111,0),2),"Blank")</f>
        <v>Blank</v>
      </c>
    </row>
    <row r="1669" spans="1:9" x14ac:dyDescent="0.2">
      <c r="A1669" s="28">
        <f>MONTH(B1669)</f>
        <v>1</v>
      </c>
      <c r="I1669" s="28" t="str">
        <f>IFERROR(INDEX(Categorization!$D$2:$E$111,MATCH(Table1[[#This Row],[Category]],Categorization!$D$2:$D$111,0),2),"Blank")</f>
        <v>Blank</v>
      </c>
    </row>
    <row r="1670" spans="1:9" x14ac:dyDescent="0.2">
      <c r="A1670" s="28">
        <f>MONTH(B1670)</f>
        <v>1</v>
      </c>
      <c r="I1670" s="28" t="str">
        <f>IFERROR(INDEX(Categorization!$D$2:$E$111,MATCH(Table1[[#This Row],[Category]],Categorization!$D$2:$D$111,0),2),"Blank")</f>
        <v>Blank</v>
      </c>
    </row>
    <row r="1671" spans="1:9" x14ac:dyDescent="0.2">
      <c r="A1671" s="28">
        <f>MONTH(B1671)</f>
        <v>1</v>
      </c>
      <c r="I1671" s="28" t="str">
        <f>IFERROR(INDEX(Categorization!$D$2:$E$111,MATCH(Table1[[#This Row],[Category]],Categorization!$D$2:$D$111,0),2),"Blank")</f>
        <v>Blank</v>
      </c>
    </row>
    <row r="1672" spans="1:9" x14ac:dyDescent="0.2">
      <c r="A1672" s="28">
        <f>MONTH(B1672)</f>
        <v>1</v>
      </c>
      <c r="I1672" s="28" t="str">
        <f>IFERROR(INDEX(Categorization!$D$2:$E$111,MATCH(Table1[[#This Row],[Category]],Categorization!$D$2:$D$111,0),2),"Blank")</f>
        <v>Blank</v>
      </c>
    </row>
    <row r="1673" spans="1:9" x14ac:dyDescent="0.2">
      <c r="A1673" s="28">
        <f>MONTH(B1673)</f>
        <v>1</v>
      </c>
      <c r="I1673" s="28" t="str">
        <f>IFERROR(INDEX(Categorization!$D$2:$E$111,MATCH(Table1[[#This Row],[Category]],Categorization!$D$2:$D$111,0),2),"Blank")</f>
        <v>Blank</v>
      </c>
    </row>
    <row r="1674" spans="1:9" x14ac:dyDescent="0.2">
      <c r="A1674" s="28">
        <f>MONTH(B1674)</f>
        <v>1</v>
      </c>
      <c r="I1674" s="28" t="str">
        <f>IFERROR(INDEX(Categorization!$D$2:$E$111,MATCH(Table1[[#This Row],[Category]],Categorization!$D$2:$D$111,0),2),"Blank")</f>
        <v>Blank</v>
      </c>
    </row>
    <row r="1675" spans="1:9" x14ac:dyDescent="0.2">
      <c r="A1675" s="28">
        <f>MONTH(B1675)</f>
        <v>1</v>
      </c>
      <c r="I1675" s="28" t="str">
        <f>IFERROR(INDEX(Categorization!$D$2:$E$111,MATCH(Table1[[#This Row],[Category]],Categorization!$D$2:$D$111,0),2),"Blank")</f>
        <v>Blank</v>
      </c>
    </row>
    <row r="1676" spans="1:9" x14ac:dyDescent="0.2">
      <c r="A1676" s="28">
        <f>MONTH(B1676)</f>
        <v>1</v>
      </c>
      <c r="I1676" s="28" t="str">
        <f>IFERROR(INDEX(Categorization!$D$2:$E$111,MATCH(Table1[[#This Row],[Category]],Categorization!$D$2:$D$111,0),2),"Blank")</f>
        <v>Blank</v>
      </c>
    </row>
    <row r="1677" spans="1:9" x14ac:dyDescent="0.2">
      <c r="A1677" s="28">
        <f>MONTH(B1677)</f>
        <v>1</v>
      </c>
      <c r="I1677" s="28" t="str">
        <f>IFERROR(INDEX(Categorization!$D$2:$E$111,MATCH(Table1[[#This Row],[Category]],Categorization!$D$2:$D$111,0),2),"Blank")</f>
        <v>Blank</v>
      </c>
    </row>
    <row r="1678" spans="1:9" x14ac:dyDescent="0.2">
      <c r="A1678" s="28">
        <f>MONTH(B1678)</f>
        <v>1</v>
      </c>
      <c r="I1678" s="28" t="str">
        <f>IFERROR(INDEX(Categorization!$D$2:$E$111,MATCH(Table1[[#This Row],[Category]],Categorization!$D$2:$D$111,0),2),"Blank")</f>
        <v>Blank</v>
      </c>
    </row>
    <row r="1679" spans="1:9" x14ac:dyDescent="0.2">
      <c r="A1679" s="28">
        <f>MONTH(B1679)</f>
        <v>1</v>
      </c>
      <c r="I1679" s="28" t="str">
        <f>IFERROR(INDEX(Categorization!$D$2:$E$111,MATCH(Table1[[#This Row],[Category]],Categorization!$D$2:$D$111,0),2),"Blank")</f>
        <v>Blank</v>
      </c>
    </row>
    <row r="1680" spans="1:9" x14ac:dyDescent="0.2">
      <c r="A1680" s="28">
        <f>MONTH(B1680)</f>
        <v>1</v>
      </c>
      <c r="I1680" s="28" t="str">
        <f>IFERROR(INDEX(Categorization!$D$2:$E$111,MATCH(Table1[[#This Row],[Category]],Categorization!$D$2:$D$111,0),2),"Blank")</f>
        <v>Blank</v>
      </c>
    </row>
    <row r="1681" spans="1:9" x14ac:dyDescent="0.2">
      <c r="A1681" s="28">
        <f>MONTH(B1681)</f>
        <v>1</v>
      </c>
      <c r="I1681" s="28" t="str">
        <f>IFERROR(INDEX(Categorization!$D$2:$E$111,MATCH(Table1[[#This Row],[Category]],Categorization!$D$2:$D$111,0),2),"Blank")</f>
        <v>Blank</v>
      </c>
    </row>
    <row r="1682" spans="1:9" x14ac:dyDescent="0.2">
      <c r="A1682" s="28">
        <f>MONTH(B1682)</f>
        <v>1</v>
      </c>
      <c r="I1682" s="28" t="str">
        <f>IFERROR(INDEX(Categorization!$D$2:$E$111,MATCH(Table1[[#This Row],[Category]],Categorization!$D$2:$D$111,0),2),"Blank")</f>
        <v>Blank</v>
      </c>
    </row>
    <row r="1683" spans="1:9" x14ac:dyDescent="0.2">
      <c r="A1683" s="28">
        <f>MONTH(B1683)</f>
        <v>1</v>
      </c>
      <c r="I1683" s="28" t="str">
        <f>IFERROR(INDEX(Categorization!$D$2:$E$111,MATCH(Table1[[#This Row],[Category]],Categorization!$D$2:$D$111,0),2),"Blank")</f>
        <v>Blank</v>
      </c>
    </row>
    <row r="1684" spans="1:9" x14ac:dyDescent="0.2">
      <c r="A1684" s="28">
        <f>MONTH(B1684)</f>
        <v>1</v>
      </c>
      <c r="I1684" s="28" t="str">
        <f>IFERROR(INDEX(Categorization!$D$2:$E$111,MATCH(Table1[[#This Row],[Category]],Categorization!$D$2:$D$111,0),2),"Blank")</f>
        <v>Blank</v>
      </c>
    </row>
    <row r="1685" spans="1:9" x14ac:dyDescent="0.2">
      <c r="A1685" s="28">
        <f>MONTH(B1685)</f>
        <v>1</v>
      </c>
      <c r="I1685" s="28" t="str">
        <f>IFERROR(INDEX(Categorization!$D$2:$E$111,MATCH(Table1[[#This Row],[Category]],Categorization!$D$2:$D$111,0),2),"Blank")</f>
        <v>Blank</v>
      </c>
    </row>
    <row r="1686" spans="1:9" x14ac:dyDescent="0.2">
      <c r="A1686" s="28">
        <f>MONTH(B1686)</f>
        <v>1</v>
      </c>
      <c r="I1686" s="28" t="str">
        <f>IFERROR(INDEX(Categorization!$D$2:$E$111,MATCH(Table1[[#This Row],[Category]],Categorization!$D$2:$D$111,0),2),"Blank")</f>
        <v>Blank</v>
      </c>
    </row>
    <row r="1687" spans="1:9" x14ac:dyDescent="0.2">
      <c r="A1687" s="28">
        <f>MONTH(B1687)</f>
        <v>1</v>
      </c>
      <c r="I1687" s="28" t="str">
        <f>IFERROR(INDEX(Categorization!$D$2:$E$111,MATCH(Table1[[#This Row],[Category]],Categorization!$D$2:$D$111,0),2),"Blank")</f>
        <v>Blank</v>
      </c>
    </row>
    <row r="1688" spans="1:9" x14ac:dyDescent="0.2">
      <c r="A1688" s="28">
        <f>MONTH(B1688)</f>
        <v>1</v>
      </c>
      <c r="I1688" s="28" t="str">
        <f>IFERROR(INDEX(Categorization!$D$2:$E$111,MATCH(Table1[[#This Row],[Category]],Categorization!$D$2:$D$111,0),2),"Blank")</f>
        <v>Blank</v>
      </c>
    </row>
    <row r="1689" spans="1:9" x14ac:dyDescent="0.2">
      <c r="A1689" s="28">
        <f>MONTH(B1689)</f>
        <v>1</v>
      </c>
      <c r="I1689" s="28" t="str">
        <f>IFERROR(INDEX(Categorization!$D$2:$E$111,MATCH(Table1[[#This Row],[Category]],Categorization!$D$2:$D$111,0),2),"Blank")</f>
        <v>Blank</v>
      </c>
    </row>
    <row r="1690" spans="1:9" x14ac:dyDescent="0.2">
      <c r="A1690" s="28">
        <f>MONTH(B1690)</f>
        <v>1</v>
      </c>
      <c r="I1690" s="28" t="str">
        <f>IFERROR(INDEX(Categorization!$D$2:$E$111,MATCH(Table1[[#This Row],[Category]],Categorization!$D$2:$D$111,0),2),"Blank")</f>
        <v>Blank</v>
      </c>
    </row>
    <row r="1691" spans="1:9" x14ac:dyDescent="0.2">
      <c r="A1691" s="28">
        <f>MONTH(B1691)</f>
        <v>1</v>
      </c>
      <c r="I1691" s="28" t="str">
        <f>IFERROR(INDEX(Categorization!$D$2:$E$111,MATCH(Table1[[#This Row],[Category]],Categorization!$D$2:$D$111,0),2),"Blank")</f>
        <v>Blank</v>
      </c>
    </row>
    <row r="1692" spans="1:9" x14ac:dyDescent="0.2">
      <c r="A1692" s="28">
        <f>MONTH(B1692)</f>
        <v>1</v>
      </c>
      <c r="I1692" s="28" t="str">
        <f>IFERROR(INDEX(Categorization!$D$2:$E$111,MATCH(Table1[[#This Row],[Category]],Categorization!$D$2:$D$111,0),2),"Blank")</f>
        <v>Blank</v>
      </c>
    </row>
    <row r="1693" spans="1:9" x14ac:dyDescent="0.2">
      <c r="A1693" s="28">
        <f>MONTH(B1693)</f>
        <v>1</v>
      </c>
      <c r="I1693" s="28" t="str">
        <f>IFERROR(INDEX(Categorization!$D$2:$E$111,MATCH(Table1[[#This Row],[Category]],Categorization!$D$2:$D$111,0),2),"Blank")</f>
        <v>Blank</v>
      </c>
    </row>
    <row r="1694" spans="1:9" x14ac:dyDescent="0.2">
      <c r="A1694" s="28">
        <f>MONTH(B1694)</f>
        <v>1</v>
      </c>
      <c r="I1694" s="28" t="str">
        <f>IFERROR(INDEX(Categorization!$D$2:$E$111,MATCH(Table1[[#This Row],[Category]],Categorization!$D$2:$D$111,0),2),"Blank")</f>
        <v>Blank</v>
      </c>
    </row>
    <row r="1695" spans="1:9" x14ac:dyDescent="0.2">
      <c r="A1695" s="28">
        <f>MONTH(B1695)</f>
        <v>1</v>
      </c>
      <c r="I1695" s="28" t="str">
        <f>IFERROR(INDEX(Categorization!$D$2:$E$111,MATCH(Table1[[#This Row],[Category]],Categorization!$D$2:$D$111,0),2),"Blank")</f>
        <v>Blank</v>
      </c>
    </row>
    <row r="1696" spans="1:9" x14ac:dyDescent="0.2">
      <c r="A1696" s="28">
        <f>MONTH(B1696)</f>
        <v>1</v>
      </c>
      <c r="I1696" s="28" t="str">
        <f>IFERROR(INDEX(Categorization!$D$2:$E$111,MATCH(Table1[[#This Row],[Category]],Categorization!$D$2:$D$111,0),2),"Blank")</f>
        <v>Blank</v>
      </c>
    </row>
    <row r="1697" spans="1:9" x14ac:dyDescent="0.2">
      <c r="A1697" s="28">
        <f>MONTH(B1697)</f>
        <v>1</v>
      </c>
      <c r="I1697" s="28" t="str">
        <f>IFERROR(INDEX(Categorization!$D$2:$E$111,MATCH(Table1[[#This Row],[Category]],Categorization!$D$2:$D$111,0),2),"Blank")</f>
        <v>Blank</v>
      </c>
    </row>
    <row r="1698" spans="1:9" x14ac:dyDescent="0.2">
      <c r="A1698" s="28">
        <f>MONTH(B1698)</f>
        <v>1</v>
      </c>
      <c r="I1698" s="28" t="str">
        <f>IFERROR(INDEX(Categorization!$D$2:$E$111,MATCH(Table1[[#This Row],[Category]],Categorization!$D$2:$D$111,0),2),"Blank")</f>
        <v>Blank</v>
      </c>
    </row>
    <row r="1699" spans="1:9" x14ac:dyDescent="0.2">
      <c r="A1699" s="28">
        <f>MONTH(B1699)</f>
        <v>1</v>
      </c>
      <c r="I1699" s="28" t="str">
        <f>IFERROR(INDEX(Categorization!$D$2:$E$111,MATCH(Table1[[#This Row],[Category]],Categorization!$D$2:$D$111,0),2),"Blank")</f>
        <v>Blank</v>
      </c>
    </row>
    <row r="1700" spans="1:9" x14ac:dyDescent="0.2">
      <c r="A1700" s="28">
        <f>MONTH(B1700)</f>
        <v>1</v>
      </c>
      <c r="I1700" s="28" t="str">
        <f>IFERROR(INDEX(Categorization!$D$2:$E$111,MATCH(Table1[[#This Row],[Category]],Categorization!$D$2:$D$111,0),2),"Blank")</f>
        <v>Blank</v>
      </c>
    </row>
    <row r="1701" spans="1:9" x14ac:dyDescent="0.2">
      <c r="A1701" s="28">
        <f>MONTH(B1701)</f>
        <v>1</v>
      </c>
      <c r="I1701" s="28" t="str">
        <f>IFERROR(INDEX(Categorization!$D$2:$E$111,MATCH(Table1[[#This Row],[Category]],Categorization!$D$2:$D$111,0),2),"Blank")</f>
        <v>Blank</v>
      </c>
    </row>
    <row r="1702" spans="1:9" x14ac:dyDescent="0.2">
      <c r="A1702" s="28">
        <f>MONTH(B1702)</f>
        <v>1</v>
      </c>
      <c r="I1702" s="28" t="str">
        <f>IFERROR(INDEX(Categorization!$D$2:$E$111,MATCH(Table1[[#This Row],[Category]],Categorization!$D$2:$D$111,0),2),"Blank")</f>
        <v>Blank</v>
      </c>
    </row>
    <row r="1703" spans="1:9" x14ac:dyDescent="0.2">
      <c r="A1703" s="28">
        <f>MONTH(B1703)</f>
        <v>1</v>
      </c>
      <c r="I1703" s="28" t="str">
        <f>IFERROR(INDEX(Categorization!$D$2:$E$111,MATCH(Table1[[#This Row],[Category]],Categorization!$D$2:$D$111,0),2),"Blank")</f>
        <v>Blank</v>
      </c>
    </row>
    <row r="1704" spans="1:9" x14ac:dyDescent="0.2">
      <c r="A1704" s="28">
        <f>MONTH(B1704)</f>
        <v>1</v>
      </c>
      <c r="I1704" s="28" t="str">
        <f>IFERROR(INDEX(Categorization!$D$2:$E$111,MATCH(Table1[[#This Row],[Category]],Categorization!$D$2:$D$111,0),2),"Blank")</f>
        <v>Blank</v>
      </c>
    </row>
    <row r="1705" spans="1:9" x14ac:dyDescent="0.2">
      <c r="A1705" s="28">
        <f>MONTH(B1705)</f>
        <v>1</v>
      </c>
      <c r="I1705" s="28" t="str">
        <f>IFERROR(INDEX(Categorization!$D$2:$E$111,MATCH(Table1[[#This Row],[Category]],Categorization!$D$2:$D$111,0),2),"Blank")</f>
        <v>Blank</v>
      </c>
    </row>
    <row r="1706" spans="1:9" x14ac:dyDescent="0.2">
      <c r="A1706" s="28">
        <f>MONTH(B1706)</f>
        <v>1</v>
      </c>
      <c r="I1706" s="28" t="str">
        <f>IFERROR(INDEX(Categorization!$D$2:$E$111,MATCH(Table1[[#This Row],[Category]],Categorization!$D$2:$D$111,0),2),"Blank")</f>
        <v>Blank</v>
      </c>
    </row>
    <row r="1707" spans="1:9" x14ac:dyDescent="0.2">
      <c r="A1707" s="28">
        <f>MONTH(B1707)</f>
        <v>1</v>
      </c>
      <c r="I1707" s="28" t="str">
        <f>IFERROR(INDEX(Categorization!$D$2:$E$111,MATCH(Table1[[#This Row],[Category]],Categorization!$D$2:$D$111,0),2),"Blank")</f>
        <v>Blank</v>
      </c>
    </row>
    <row r="1708" spans="1:9" x14ac:dyDescent="0.2">
      <c r="A1708" s="28">
        <f>MONTH(B1708)</f>
        <v>1</v>
      </c>
      <c r="I1708" s="28" t="str">
        <f>IFERROR(INDEX(Categorization!$D$2:$E$111,MATCH(Table1[[#This Row],[Category]],Categorization!$D$2:$D$111,0),2),"Blank")</f>
        <v>Blank</v>
      </c>
    </row>
    <row r="1709" spans="1:9" x14ac:dyDescent="0.2">
      <c r="A1709" s="28">
        <f>MONTH(B1709)</f>
        <v>1</v>
      </c>
      <c r="I1709" s="28" t="str">
        <f>IFERROR(INDEX(Categorization!$D$2:$E$111,MATCH(Table1[[#This Row],[Category]],Categorization!$D$2:$D$111,0),2),"Blank")</f>
        <v>Blank</v>
      </c>
    </row>
    <row r="1710" spans="1:9" x14ac:dyDescent="0.2">
      <c r="A1710" s="28">
        <f>MONTH(B1710)</f>
        <v>1</v>
      </c>
      <c r="I1710" s="28" t="str">
        <f>IFERROR(INDEX(Categorization!$D$2:$E$111,MATCH(Table1[[#This Row],[Category]],Categorization!$D$2:$D$111,0),2),"Blank")</f>
        <v>Blank</v>
      </c>
    </row>
    <row r="1711" spans="1:9" x14ac:dyDescent="0.2">
      <c r="A1711" s="28">
        <f>MONTH(B1711)</f>
        <v>1</v>
      </c>
      <c r="I1711" s="28" t="str">
        <f>IFERROR(INDEX(Categorization!$D$2:$E$111,MATCH(Table1[[#This Row],[Category]],Categorization!$D$2:$D$111,0),2),"Blank")</f>
        <v>Blank</v>
      </c>
    </row>
    <row r="1712" spans="1:9" x14ac:dyDescent="0.2">
      <c r="A1712" s="28">
        <f>MONTH(B1712)</f>
        <v>1</v>
      </c>
      <c r="I1712" s="28" t="str">
        <f>IFERROR(INDEX(Categorization!$D$2:$E$111,MATCH(Table1[[#This Row],[Category]],Categorization!$D$2:$D$111,0),2),"Blank")</f>
        <v>Blank</v>
      </c>
    </row>
    <row r="1713" spans="1:9" x14ac:dyDescent="0.2">
      <c r="A1713" s="28">
        <f>MONTH(B1713)</f>
        <v>1</v>
      </c>
      <c r="I1713" s="28" t="str">
        <f>IFERROR(INDEX(Categorization!$D$2:$E$111,MATCH(Table1[[#This Row],[Category]],Categorization!$D$2:$D$111,0),2),"Blank")</f>
        <v>Blank</v>
      </c>
    </row>
    <row r="1714" spans="1:9" x14ac:dyDescent="0.2">
      <c r="A1714" s="28">
        <f>MONTH(B1714)</f>
        <v>1</v>
      </c>
      <c r="I1714" s="28" t="str">
        <f>IFERROR(INDEX(Categorization!$D$2:$E$111,MATCH(Table1[[#This Row],[Category]],Categorization!$D$2:$D$111,0),2),"Blank")</f>
        <v>Blank</v>
      </c>
    </row>
    <row r="1715" spans="1:9" x14ac:dyDescent="0.2">
      <c r="A1715" s="28">
        <f>MONTH(B1715)</f>
        <v>1</v>
      </c>
      <c r="I1715" s="28" t="str">
        <f>IFERROR(INDEX(Categorization!$D$2:$E$111,MATCH(Table1[[#This Row],[Category]],Categorization!$D$2:$D$111,0),2),"Blank")</f>
        <v>Blank</v>
      </c>
    </row>
    <row r="1716" spans="1:9" x14ac:dyDescent="0.2">
      <c r="A1716" s="28">
        <f>MONTH(B1716)</f>
        <v>1</v>
      </c>
      <c r="I1716" s="28" t="str">
        <f>IFERROR(INDEX(Categorization!$D$2:$E$111,MATCH(Table1[[#This Row],[Category]],Categorization!$D$2:$D$111,0),2),"Blank")</f>
        <v>Blank</v>
      </c>
    </row>
    <row r="1717" spans="1:9" x14ac:dyDescent="0.2">
      <c r="A1717" s="28">
        <f>MONTH(B1717)</f>
        <v>1</v>
      </c>
      <c r="I1717" s="28" t="str">
        <f>IFERROR(INDEX(Categorization!$D$2:$E$111,MATCH(Table1[[#This Row],[Category]],Categorization!$D$2:$D$111,0),2),"Blank")</f>
        <v>Blank</v>
      </c>
    </row>
    <row r="1718" spans="1:9" x14ac:dyDescent="0.2">
      <c r="A1718" s="28">
        <f>MONTH(B1718)</f>
        <v>1</v>
      </c>
      <c r="I1718" s="28" t="str">
        <f>IFERROR(INDEX(Categorization!$D$2:$E$111,MATCH(Table1[[#This Row],[Category]],Categorization!$D$2:$D$111,0),2),"Blank")</f>
        <v>Blank</v>
      </c>
    </row>
    <row r="1719" spans="1:9" x14ac:dyDescent="0.2">
      <c r="A1719" s="28">
        <f>MONTH(B1719)</f>
        <v>1</v>
      </c>
      <c r="I1719" s="28" t="str">
        <f>IFERROR(INDEX(Categorization!$D$2:$E$111,MATCH(Table1[[#This Row],[Category]],Categorization!$D$2:$D$111,0),2),"Blank")</f>
        <v>Blank</v>
      </c>
    </row>
    <row r="1720" spans="1:9" x14ac:dyDescent="0.2">
      <c r="A1720" s="28">
        <f>MONTH(B1720)</f>
        <v>1</v>
      </c>
      <c r="I1720" s="28" t="str">
        <f>IFERROR(INDEX(Categorization!$D$2:$E$111,MATCH(Table1[[#This Row],[Category]],Categorization!$D$2:$D$111,0),2),"Blank")</f>
        <v>Blank</v>
      </c>
    </row>
    <row r="1721" spans="1:9" x14ac:dyDescent="0.2">
      <c r="A1721" s="28">
        <f>MONTH(B1721)</f>
        <v>1</v>
      </c>
      <c r="I1721" s="28" t="str">
        <f>IFERROR(INDEX(Categorization!$D$2:$E$111,MATCH(Table1[[#This Row],[Category]],Categorization!$D$2:$D$111,0),2),"Blank")</f>
        <v>Blank</v>
      </c>
    </row>
    <row r="1722" spans="1:9" x14ac:dyDescent="0.2">
      <c r="A1722" s="28">
        <f>MONTH(B1722)</f>
        <v>1</v>
      </c>
      <c r="I1722" s="28" t="str">
        <f>IFERROR(INDEX(Categorization!$D$2:$E$111,MATCH(Table1[[#This Row],[Category]],Categorization!$D$2:$D$111,0),2),"Blank")</f>
        <v>Blank</v>
      </c>
    </row>
    <row r="1723" spans="1:9" x14ac:dyDescent="0.2">
      <c r="A1723" s="28">
        <f>MONTH(B1723)</f>
        <v>1</v>
      </c>
      <c r="I1723" s="28" t="str">
        <f>IFERROR(INDEX(Categorization!$D$2:$E$111,MATCH(Table1[[#This Row],[Category]],Categorization!$D$2:$D$111,0),2),"Blank")</f>
        <v>Blank</v>
      </c>
    </row>
    <row r="1724" spans="1:9" x14ac:dyDescent="0.2">
      <c r="A1724" s="28">
        <f>MONTH(B1724)</f>
        <v>1</v>
      </c>
      <c r="I1724" s="28" t="str">
        <f>IFERROR(INDEX(Categorization!$D$2:$E$111,MATCH(Table1[[#This Row],[Category]],Categorization!$D$2:$D$111,0),2),"Blank")</f>
        <v>Blank</v>
      </c>
    </row>
    <row r="1725" spans="1:9" x14ac:dyDescent="0.2">
      <c r="A1725" s="28">
        <f>MONTH(B1725)</f>
        <v>1</v>
      </c>
      <c r="I1725" s="28" t="str">
        <f>IFERROR(INDEX(Categorization!$D$2:$E$111,MATCH(Table1[[#This Row],[Category]],Categorization!$D$2:$D$111,0),2),"Blank")</f>
        <v>Blank</v>
      </c>
    </row>
    <row r="1726" spans="1:9" x14ac:dyDescent="0.2">
      <c r="A1726" s="28">
        <f>MONTH(B1726)</f>
        <v>1</v>
      </c>
      <c r="I1726" s="28" t="str">
        <f>IFERROR(INDEX(Categorization!$D$2:$E$111,MATCH(Table1[[#This Row],[Category]],Categorization!$D$2:$D$111,0),2),"Blank")</f>
        <v>Blank</v>
      </c>
    </row>
    <row r="1727" spans="1:9" x14ac:dyDescent="0.2">
      <c r="A1727" s="28">
        <f>MONTH(B1727)</f>
        <v>1</v>
      </c>
      <c r="I1727" s="28" t="str">
        <f>IFERROR(INDEX(Categorization!$D$2:$E$111,MATCH(Table1[[#This Row],[Category]],Categorization!$D$2:$D$111,0),2),"Blank")</f>
        <v>Blank</v>
      </c>
    </row>
    <row r="1728" spans="1:9" x14ac:dyDescent="0.2">
      <c r="A1728" s="28">
        <f>MONTH(B1728)</f>
        <v>1</v>
      </c>
      <c r="I1728" s="28" t="str">
        <f>IFERROR(INDEX(Categorization!$D$2:$E$111,MATCH(Table1[[#This Row],[Category]],Categorization!$D$2:$D$111,0),2),"Blank")</f>
        <v>Blank</v>
      </c>
    </row>
    <row r="1729" spans="1:9" x14ac:dyDescent="0.2">
      <c r="A1729" s="28">
        <f>MONTH(B1729)</f>
        <v>1</v>
      </c>
      <c r="I1729" s="28" t="str">
        <f>IFERROR(INDEX(Categorization!$D$2:$E$111,MATCH(Table1[[#This Row],[Category]],Categorization!$D$2:$D$111,0),2),"Blank")</f>
        <v>Blank</v>
      </c>
    </row>
    <row r="1730" spans="1:9" x14ac:dyDescent="0.2">
      <c r="A1730" s="28">
        <f>MONTH(B1730)</f>
        <v>1</v>
      </c>
      <c r="I1730" s="28" t="str">
        <f>IFERROR(INDEX(Categorization!$D$2:$E$111,MATCH(Table1[[#This Row],[Category]],Categorization!$D$2:$D$111,0),2),"Blank")</f>
        <v>Blank</v>
      </c>
    </row>
    <row r="1731" spans="1:9" x14ac:dyDescent="0.2">
      <c r="A1731" s="28">
        <f>MONTH(B1731)</f>
        <v>1</v>
      </c>
      <c r="I1731" s="28" t="str">
        <f>IFERROR(INDEX(Categorization!$D$2:$E$111,MATCH(Table1[[#This Row],[Category]],Categorization!$D$2:$D$111,0),2),"Blank")</f>
        <v>Blank</v>
      </c>
    </row>
    <row r="1732" spans="1:9" x14ac:dyDescent="0.2">
      <c r="A1732" s="28">
        <f>MONTH(B1732)</f>
        <v>1</v>
      </c>
      <c r="I1732" s="28" t="str">
        <f>IFERROR(INDEX(Categorization!$D$2:$E$111,MATCH(Table1[[#This Row],[Category]],Categorization!$D$2:$D$111,0),2),"Blank")</f>
        <v>Blank</v>
      </c>
    </row>
    <row r="1733" spans="1:9" x14ac:dyDescent="0.2">
      <c r="A1733" s="28">
        <f>MONTH(B1733)</f>
        <v>1</v>
      </c>
      <c r="I1733" s="28" t="str">
        <f>IFERROR(INDEX(Categorization!$D$2:$E$111,MATCH(Table1[[#This Row],[Category]],Categorization!$D$2:$D$111,0),2),"Blank")</f>
        <v>Blank</v>
      </c>
    </row>
    <row r="1734" spans="1:9" x14ac:dyDescent="0.2">
      <c r="A1734" s="28">
        <f>MONTH(B1734)</f>
        <v>1</v>
      </c>
      <c r="I1734" s="28" t="str">
        <f>IFERROR(INDEX(Categorization!$D$2:$E$111,MATCH(Table1[[#This Row],[Category]],Categorization!$D$2:$D$111,0),2),"Blank")</f>
        <v>Blank</v>
      </c>
    </row>
    <row r="1735" spans="1:9" x14ac:dyDescent="0.2">
      <c r="A1735" s="28">
        <f>MONTH(B1735)</f>
        <v>1</v>
      </c>
      <c r="I1735" s="28" t="str">
        <f>IFERROR(INDEX(Categorization!$D$2:$E$111,MATCH(Table1[[#This Row],[Category]],Categorization!$D$2:$D$111,0),2),"Blank")</f>
        <v>Blank</v>
      </c>
    </row>
    <row r="1736" spans="1:9" x14ac:dyDescent="0.2">
      <c r="A1736" s="28">
        <f>MONTH(B1736)</f>
        <v>1</v>
      </c>
      <c r="I1736" s="28" t="str">
        <f>IFERROR(INDEX(Categorization!$D$2:$E$111,MATCH(Table1[[#This Row],[Category]],Categorization!$D$2:$D$111,0),2),"Blank")</f>
        <v>Blank</v>
      </c>
    </row>
    <row r="1737" spans="1:9" x14ac:dyDescent="0.2">
      <c r="A1737" s="28">
        <f>MONTH(B1737)</f>
        <v>1</v>
      </c>
      <c r="I1737" s="28" t="str">
        <f>IFERROR(INDEX(Categorization!$D$2:$E$111,MATCH(Table1[[#This Row],[Category]],Categorization!$D$2:$D$111,0),2),"Blank")</f>
        <v>Blank</v>
      </c>
    </row>
    <row r="1738" spans="1:9" x14ac:dyDescent="0.2">
      <c r="A1738" s="28">
        <f>MONTH(B1738)</f>
        <v>1</v>
      </c>
      <c r="I1738" s="28" t="str">
        <f>IFERROR(INDEX(Categorization!$D$2:$E$111,MATCH(Table1[[#This Row],[Category]],Categorization!$D$2:$D$111,0),2),"Blank")</f>
        <v>Blank</v>
      </c>
    </row>
    <row r="1739" spans="1:9" x14ac:dyDescent="0.2">
      <c r="A1739" s="28">
        <f>MONTH(B1739)</f>
        <v>1</v>
      </c>
      <c r="I1739" s="28" t="str">
        <f>IFERROR(INDEX(Categorization!$D$2:$E$111,MATCH(Table1[[#This Row],[Category]],Categorization!$D$2:$D$111,0),2),"Blank")</f>
        <v>Blank</v>
      </c>
    </row>
    <row r="1740" spans="1:9" x14ac:dyDescent="0.2">
      <c r="A1740" s="28">
        <f>MONTH(B1740)</f>
        <v>1</v>
      </c>
      <c r="I1740" s="28" t="str">
        <f>IFERROR(INDEX(Categorization!$D$2:$E$111,MATCH(Table1[[#This Row],[Category]],Categorization!$D$2:$D$111,0),2),"Blank")</f>
        <v>Blank</v>
      </c>
    </row>
    <row r="1741" spans="1:9" x14ac:dyDescent="0.2">
      <c r="A1741" s="28">
        <f>MONTH(B1741)</f>
        <v>1</v>
      </c>
      <c r="I1741" s="28" t="str">
        <f>IFERROR(INDEX(Categorization!$D$2:$E$111,MATCH(Table1[[#This Row],[Category]],Categorization!$D$2:$D$111,0),2),"Blank")</f>
        <v>Blank</v>
      </c>
    </row>
    <row r="1742" spans="1:9" x14ac:dyDescent="0.2">
      <c r="A1742" s="28">
        <f>MONTH(B1742)</f>
        <v>1</v>
      </c>
      <c r="I1742" s="28" t="str">
        <f>IFERROR(INDEX(Categorization!$D$2:$E$111,MATCH(Table1[[#This Row],[Category]],Categorization!$D$2:$D$111,0),2),"Blank")</f>
        <v>Blank</v>
      </c>
    </row>
    <row r="1743" spans="1:9" x14ac:dyDescent="0.2">
      <c r="A1743" s="28">
        <f>MONTH(B1743)</f>
        <v>1</v>
      </c>
      <c r="I1743" s="28" t="str">
        <f>IFERROR(INDEX(Categorization!$D$2:$E$111,MATCH(Table1[[#This Row],[Category]],Categorization!$D$2:$D$111,0),2),"Blank")</f>
        <v>Blank</v>
      </c>
    </row>
    <row r="1744" spans="1:9" x14ac:dyDescent="0.2">
      <c r="A1744" s="28">
        <f>MONTH(B1744)</f>
        <v>1</v>
      </c>
      <c r="I1744" s="28" t="str">
        <f>IFERROR(INDEX(Categorization!$D$2:$E$111,MATCH(Table1[[#This Row],[Category]],Categorization!$D$2:$D$111,0),2),"Blank")</f>
        <v>Blank</v>
      </c>
    </row>
    <row r="1745" spans="1:9" x14ac:dyDescent="0.2">
      <c r="A1745" s="28">
        <f>MONTH(B1745)</f>
        <v>1</v>
      </c>
      <c r="I1745" s="28" t="str">
        <f>IFERROR(INDEX(Categorization!$D$2:$E$111,MATCH(Table1[[#This Row],[Category]],Categorization!$D$2:$D$111,0),2),"Blank")</f>
        <v>Blank</v>
      </c>
    </row>
    <row r="1746" spans="1:9" x14ac:dyDescent="0.2">
      <c r="A1746" s="28">
        <f>MONTH(B1746)</f>
        <v>1</v>
      </c>
      <c r="I1746" s="28" t="str">
        <f>IFERROR(INDEX(Categorization!$D$2:$E$111,MATCH(Table1[[#This Row],[Category]],Categorization!$D$2:$D$111,0),2),"Blank")</f>
        <v>Blank</v>
      </c>
    </row>
    <row r="1747" spans="1:9" x14ac:dyDescent="0.2">
      <c r="A1747" s="28">
        <f>MONTH(B1747)</f>
        <v>1</v>
      </c>
      <c r="I1747" s="28" t="str">
        <f>IFERROR(INDEX(Categorization!$D$2:$E$111,MATCH(Table1[[#This Row],[Category]],Categorization!$D$2:$D$111,0),2),"Blank")</f>
        <v>Blank</v>
      </c>
    </row>
    <row r="1748" spans="1:9" x14ac:dyDescent="0.2">
      <c r="A1748" s="28">
        <f>MONTH(B1748)</f>
        <v>1</v>
      </c>
      <c r="I1748" s="28" t="str">
        <f>IFERROR(INDEX(Categorization!$D$2:$E$111,MATCH(Table1[[#This Row],[Category]],Categorization!$D$2:$D$111,0),2),"Blank")</f>
        <v>Blank</v>
      </c>
    </row>
    <row r="1749" spans="1:9" x14ac:dyDescent="0.2">
      <c r="A1749" s="28">
        <f>MONTH(B1749)</f>
        <v>1</v>
      </c>
      <c r="I1749" s="28" t="str">
        <f>IFERROR(INDEX(Categorization!$D$2:$E$111,MATCH(Table1[[#This Row],[Category]],Categorization!$D$2:$D$111,0),2),"Blank")</f>
        <v>Blank</v>
      </c>
    </row>
    <row r="1750" spans="1:9" x14ac:dyDescent="0.2">
      <c r="A1750" s="28">
        <f>MONTH(B1750)</f>
        <v>1</v>
      </c>
      <c r="I1750" s="28" t="str">
        <f>IFERROR(INDEX(Categorization!$D$2:$E$111,MATCH(Table1[[#This Row],[Category]],Categorization!$D$2:$D$111,0),2),"Blank")</f>
        <v>Blank</v>
      </c>
    </row>
    <row r="1751" spans="1:9" x14ac:dyDescent="0.2">
      <c r="A1751" s="28">
        <f>MONTH(B1751)</f>
        <v>1</v>
      </c>
      <c r="I1751" s="28" t="str">
        <f>IFERROR(INDEX(Categorization!$D$2:$E$111,MATCH(Table1[[#This Row],[Category]],Categorization!$D$2:$D$111,0),2),"Blank")</f>
        <v>Blank</v>
      </c>
    </row>
    <row r="1752" spans="1:9" x14ac:dyDescent="0.2">
      <c r="A1752" s="28">
        <f>MONTH(B1752)</f>
        <v>1</v>
      </c>
      <c r="I1752" s="28" t="str">
        <f>IFERROR(INDEX(Categorization!$D$2:$E$111,MATCH(Table1[[#This Row],[Category]],Categorization!$D$2:$D$111,0),2),"Blank")</f>
        <v>Blank</v>
      </c>
    </row>
    <row r="1753" spans="1:9" x14ac:dyDescent="0.2">
      <c r="A1753" s="28">
        <f>MONTH(B1753)</f>
        <v>1</v>
      </c>
      <c r="I1753" s="28" t="str">
        <f>IFERROR(INDEX(Categorization!$D$2:$E$111,MATCH(Table1[[#This Row],[Category]],Categorization!$D$2:$D$111,0),2),"Blank")</f>
        <v>Blank</v>
      </c>
    </row>
    <row r="1754" spans="1:9" x14ac:dyDescent="0.2">
      <c r="A1754" s="28">
        <f>MONTH(B1754)</f>
        <v>1</v>
      </c>
      <c r="I1754" s="28" t="str">
        <f>IFERROR(INDEX(Categorization!$D$2:$E$111,MATCH(Table1[[#This Row],[Category]],Categorization!$D$2:$D$111,0),2),"Blank")</f>
        <v>Blank</v>
      </c>
    </row>
    <row r="1755" spans="1:9" x14ac:dyDescent="0.2">
      <c r="A1755" s="28">
        <f>MONTH(B1755)</f>
        <v>1</v>
      </c>
      <c r="I1755" s="28" t="str">
        <f>IFERROR(INDEX(Categorization!$D$2:$E$111,MATCH(Table1[[#This Row],[Category]],Categorization!$D$2:$D$111,0),2),"Blank")</f>
        <v>Blank</v>
      </c>
    </row>
    <row r="1756" spans="1:9" x14ac:dyDescent="0.2">
      <c r="A1756" s="28">
        <f>MONTH(B1756)</f>
        <v>1</v>
      </c>
      <c r="I1756" s="28" t="str">
        <f>IFERROR(INDEX(Categorization!$D$2:$E$111,MATCH(Table1[[#This Row],[Category]],Categorization!$D$2:$D$111,0),2),"Blank")</f>
        <v>Blank</v>
      </c>
    </row>
    <row r="1757" spans="1:9" x14ac:dyDescent="0.2">
      <c r="A1757" s="28">
        <f>MONTH(B1757)</f>
        <v>1</v>
      </c>
      <c r="I1757" s="28" t="str">
        <f>IFERROR(INDEX(Categorization!$D$2:$E$111,MATCH(Table1[[#This Row],[Category]],Categorization!$D$2:$D$111,0),2),"Blank")</f>
        <v>Blank</v>
      </c>
    </row>
    <row r="1758" spans="1:9" x14ac:dyDescent="0.2">
      <c r="A1758" s="28">
        <f>MONTH(B1758)</f>
        <v>1</v>
      </c>
      <c r="I1758" s="28" t="str">
        <f>IFERROR(INDEX(Categorization!$D$2:$E$111,MATCH(Table1[[#This Row],[Category]],Categorization!$D$2:$D$111,0),2),"Blank")</f>
        <v>Blank</v>
      </c>
    </row>
    <row r="1759" spans="1:9" x14ac:dyDescent="0.2">
      <c r="A1759" s="28">
        <f>MONTH(B1759)</f>
        <v>1</v>
      </c>
      <c r="I1759" s="28" t="str">
        <f>IFERROR(INDEX(Categorization!$D$2:$E$111,MATCH(Table1[[#This Row],[Category]],Categorization!$D$2:$D$111,0),2),"Blank")</f>
        <v>Blank</v>
      </c>
    </row>
    <row r="1760" spans="1:9" x14ac:dyDescent="0.2">
      <c r="A1760" s="28">
        <f>MONTH(B1760)</f>
        <v>1</v>
      </c>
      <c r="I1760" s="28" t="str">
        <f>IFERROR(INDEX(Categorization!$D$2:$E$111,MATCH(Table1[[#This Row],[Category]],Categorization!$D$2:$D$111,0),2),"Blank")</f>
        <v>Blank</v>
      </c>
    </row>
    <row r="1761" spans="1:9" x14ac:dyDescent="0.2">
      <c r="A1761" s="28">
        <f>MONTH(B1761)</f>
        <v>1</v>
      </c>
      <c r="I1761" s="28" t="str">
        <f>IFERROR(INDEX(Categorization!$D$2:$E$111,MATCH(Table1[[#This Row],[Category]],Categorization!$D$2:$D$111,0),2),"Blank")</f>
        <v>Blank</v>
      </c>
    </row>
    <row r="1762" spans="1:9" x14ac:dyDescent="0.2">
      <c r="A1762" s="28">
        <f>MONTH(B1762)</f>
        <v>1</v>
      </c>
      <c r="I1762" s="28" t="str">
        <f>IFERROR(INDEX(Categorization!$D$2:$E$111,MATCH(Table1[[#This Row],[Category]],Categorization!$D$2:$D$111,0),2),"Blank")</f>
        <v>Blank</v>
      </c>
    </row>
    <row r="1763" spans="1:9" x14ac:dyDescent="0.2">
      <c r="A1763" s="28">
        <f>MONTH(B1763)</f>
        <v>1</v>
      </c>
      <c r="I1763" s="28" t="str">
        <f>IFERROR(INDEX(Categorization!$D$2:$E$111,MATCH(Table1[[#This Row],[Category]],Categorization!$D$2:$D$111,0),2),"Blank")</f>
        <v>Blank</v>
      </c>
    </row>
    <row r="1764" spans="1:9" x14ac:dyDescent="0.2">
      <c r="A1764" s="28">
        <f>MONTH(B1764)</f>
        <v>1</v>
      </c>
      <c r="I1764" s="28" t="str">
        <f>IFERROR(INDEX(Categorization!$D$2:$E$111,MATCH(Table1[[#This Row],[Category]],Categorization!$D$2:$D$111,0),2),"Blank")</f>
        <v>Blank</v>
      </c>
    </row>
    <row r="1765" spans="1:9" x14ac:dyDescent="0.2">
      <c r="A1765" s="28">
        <f>MONTH(B1765)</f>
        <v>1</v>
      </c>
      <c r="I1765" s="28" t="str">
        <f>IFERROR(INDEX(Categorization!$D$2:$E$111,MATCH(Table1[[#This Row],[Category]],Categorization!$D$2:$D$111,0),2),"Blank")</f>
        <v>Blank</v>
      </c>
    </row>
    <row r="1766" spans="1:9" x14ac:dyDescent="0.2">
      <c r="A1766" s="28">
        <f>MONTH(B1766)</f>
        <v>1</v>
      </c>
      <c r="I1766" s="28" t="str">
        <f>IFERROR(INDEX(Categorization!$D$2:$E$111,MATCH(Table1[[#This Row],[Category]],Categorization!$D$2:$D$111,0),2),"Blank")</f>
        <v>Blank</v>
      </c>
    </row>
    <row r="1767" spans="1:9" x14ac:dyDescent="0.2">
      <c r="A1767" s="28">
        <f>MONTH(B1767)</f>
        <v>1</v>
      </c>
      <c r="I1767" s="28" t="str">
        <f>IFERROR(INDEX(Categorization!$D$2:$E$111,MATCH(Table1[[#This Row],[Category]],Categorization!$D$2:$D$111,0),2),"Blank")</f>
        <v>Blank</v>
      </c>
    </row>
    <row r="1768" spans="1:9" x14ac:dyDescent="0.2">
      <c r="A1768" s="28">
        <f>MONTH(B1768)</f>
        <v>1</v>
      </c>
      <c r="I1768" s="28" t="str">
        <f>IFERROR(INDEX(Categorization!$D$2:$E$111,MATCH(Table1[[#This Row],[Category]],Categorization!$D$2:$D$111,0),2),"Blank")</f>
        <v>Blank</v>
      </c>
    </row>
    <row r="1769" spans="1:9" x14ac:dyDescent="0.2">
      <c r="A1769" s="28">
        <f>MONTH(B1769)</f>
        <v>1</v>
      </c>
      <c r="I1769" s="28" t="str">
        <f>IFERROR(INDEX(Categorization!$D$2:$E$111,MATCH(Table1[[#This Row],[Category]],Categorization!$D$2:$D$111,0),2),"Blank")</f>
        <v>Blank</v>
      </c>
    </row>
    <row r="1770" spans="1:9" x14ac:dyDescent="0.2">
      <c r="A1770" s="28">
        <f>MONTH(B1770)</f>
        <v>1</v>
      </c>
      <c r="I1770" s="28" t="str">
        <f>IFERROR(INDEX(Categorization!$D$2:$E$111,MATCH(Table1[[#This Row],[Category]],Categorization!$D$2:$D$111,0),2),"Blank")</f>
        <v>Blank</v>
      </c>
    </row>
    <row r="1771" spans="1:9" x14ac:dyDescent="0.2">
      <c r="A1771" s="28">
        <f>MONTH(B1771)</f>
        <v>1</v>
      </c>
      <c r="I1771" s="28" t="str">
        <f>IFERROR(INDEX(Categorization!$D$2:$E$111,MATCH(Table1[[#This Row],[Category]],Categorization!$D$2:$D$111,0),2),"Blank")</f>
        <v>Blank</v>
      </c>
    </row>
    <row r="1772" spans="1:9" x14ac:dyDescent="0.2">
      <c r="A1772" s="28">
        <f>MONTH(B1772)</f>
        <v>1</v>
      </c>
      <c r="I1772" s="28" t="str">
        <f>IFERROR(INDEX(Categorization!$D$2:$E$111,MATCH(Table1[[#This Row],[Category]],Categorization!$D$2:$D$111,0),2),"Blank")</f>
        <v>Blank</v>
      </c>
    </row>
    <row r="1773" spans="1:9" x14ac:dyDescent="0.2">
      <c r="A1773" s="28">
        <f>MONTH(B1773)</f>
        <v>1</v>
      </c>
      <c r="I1773" s="28" t="str">
        <f>IFERROR(INDEX(Categorization!$D$2:$E$111,MATCH(Table1[[#This Row],[Category]],Categorization!$D$2:$D$111,0),2),"Blank")</f>
        <v>Blank</v>
      </c>
    </row>
    <row r="1774" spans="1:9" x14ac:dyDescent="0.2">
      <c r="A1774" s="28">
        <f>MONTH(B1774)</f>
        <v>1</v>
      </c>
      <c r="I1774" s="28" t="str">
        <f>IFERROR(INDEX(Categorization!$D$2:$E$111,MATCH(Table1[[#This Row],[Category]],Categorization!$D$2:$D$111,0),2),"Blank")</f>
        <v>Blank</v>
      </c>
    </row>
    <row r="1775" spans="1:9" x14ac:dyDescent="0.2">
      <c r="A1775" s="28">
        <f>MONTH(B1775)</f>
        <v>1</v>
      </c>
      <c r="I1775" s="28" t="str">
        <f>IFERROR(INDEX(Categorization!$D$2:$E$111,MATCH(Table1[[#This Row],[Category]],Categorization!$D$2:$D$111,0),2),"Blank")</f>
        <v>Blank</v>
      </c>
    </row>
    <row r="1776" spans="1:9" x14ac:dyDescent="0.2">
      <c r="A1776" s="28">
        <f>MONTH(B1776)</f>
        <v>1</v>
      </c>
      <c r="I1776" s="28" t="str">
        <f>IFERROR(INDEX(Categorization!$D$2:$E$111,MATCH(Table1[[#This Row],[Category]],Categorization!$D$2:$D$111,0),2),"Blank")</f>
        <v>Blank</v>
      </c>
    </row>
    <row r="1777" spans="1:9" x14ac:dyDescent="0.2">
      <c r="A1777" s="28">
        <f>MONTH(B1777)</f>
        <v>1</v>
      </c>
      <c r="I1777" s="28" t="str">
        <f>IFERROR(INDEX(Categorization!$D$2:$E$111,MATCH(Table1[[#This Row],[Category]],Categorization!$D$2:$D$111,0),2),"Blank")</f>
        <v>Blank</v>
      </c>
    </row>
    <row r="1778" spans="1:9" x14ac:dyDescent="0.2">
      <c r="A1778" s="28">
        <f>MONTH(B1778)</f>
        <v>1</v>
      </c>
      <c r="I1778" s="28" t="str">
        <f>IFERROR(INDEX(Categorization!$D$2:$E$111,MATCH(Table1[[#This Row],[Category]],Categorization!$D$2:$D$111,0),2),"Blank")</f>
        <v>Blank</v>
      </c>
    </row>
    <row r="1779" spans="1:9" x14ac:dyDescent="0.2">
      <c r="A1779" s="28">
        <f>MONTH(B1779)</f>
        <v>1</v>
      </c>
      <c r="I1779" s="28" t="str">
        <f>IFERROR(INDEX(Categorization!$D$2:$E$111,MATCH(Table1[[#This Row],[Category]],Categorization!$D$2:$D$111,0),2),"Blank")</f>
        <v>Blank</v>
      </c>
    </row>
    <row r="1780" spans="1:9" x14ac:dyDescent="0.2">
      <c r="A1780" s="28">
        <f>MONTH(B1780)</f>
        <v>1</v>
      </c>
      <c r="I1780" s="28" t="str">
        <f>IFERROR(INDEX(Categorization!$D$2:$E$111,MATCH(Table1[[#This Row],[Category]],Categorization!$D$2:$D$111,0),2),"Blank")</f>
        <v>Blank</v>
      </c>
    </row>
    <row r="1781" spans="1:9" x14ac:dyDescent="0.2">
      <c r="A1781" s="28">
        <f>MONTH(B1781)</f>
        <v>1</v>
      </c>
      <c r="I1781" s="28" t="str">
        <f>IFERROR(INDEX(Categorization!$D$2:$E$111,MATCH(Table1[[#This Row],[Category]],Categorization!$D$2:$D$111,0),2),"Blank")</f>
        <v>Blank</v>
      </c>
    </row>
    <row r="1782" spans="1:9" x14ac:dyDescent="0.2">
      <c r="A1782" s="28">
        <f>MONTH(B1782)</f>
        <v>1</v>
      </c>
      <c r="I1782" s="28" t="str">
        <f>IFERROR(INDEX(Categorization!$D$2:$E$111,MATCH(Table1[[#This Row],[Category]],Categorization!$D$2:$D$111,0),2),"Blank")</f>
        <v>Blank</v>
      </c>
    </row>
    <row r="1783" spans="1:9" x14ac:dyDescent="0.2">
      <c r="A1783" s="28">
        <f>MONTH(B1783)</f>
        <v>1</v>
      </c>
      <c r="I1783" s="28" t="str">
        <f>IFERROR(INDEX(Categorization!$D$2:$E$111,MATCH(Table1[[#This Row],[Category]],Categorization!$D$2:$D$111,0),2),"Blank")</f>
        <v>Blank</v>
      </c>
    </row>
    <row r="1784" spans="1:9" x14ac:dyDescent="0.2">
      <c r="A1784" s="28">
        <f>MONTH(B1784)</f>
        <v>1</v>
      </c>
      <c r="I1784" s="28" t="str">
        <f>IFERROR(INDEX(Categorization!$D$2:$E$111,MATCH(Table1[[#This Row],[Category]],Categorization!$D$2:$D$111,0),2),"Blank")</f>
        <v>Blank</v>
      </c>
    </row>
    <row r="1785" spans="1:9" x14ac:dyDescent="0.2">
      <c r="A1785" s="28">
        <f>MONTH(B1785)</f>
        <v>1</v>
      </c>
      <c r="I1785" s="28" t="str">
        <f>IFERROR(INDEX(Categorization!$D$2:$E$111,MATCH(Table1[[#This Row],[Category]],Categorization!$D$2:$D$111,0),2),"Blank")</f>
        <v>Blank</v>
      </c>
    </row>
    <row r="1786" spans="1:9" x14ac:dyDescent="0.2">
      <c r="A1786" s="28">
        <f>MONTH(B1786)</f>
        <v>1</v>
      </c>
      <c r="I1786" s="28" t="str">
        <f>IFERROR(INDEX(Categorization!$D$2:$E$111,MATCH(Table1[[#This Row],[Category]],Categorization!$D$2:$D$111,0),2),"Blank")</f>
        <v>Blank</v>
      </c>
    </row>
    <row r="1787" spans="1:9" x14ac:dyDescent="0.2">
      <c r="A1787" s="28">
        <f>MONTH(B1787)</f>
        <v>1</v>
      </c>
      <c r="I1787" s="28" t="str">
        <f>IFERROR(INDEX(Categorization!$D$2:$E$111,MATCH(Table1[[#This Row],[Category]],Categorization!$D$2:$D$111,0),2),"Blank")</f>
        <v>Blank</v>
      </c>
    </row>
    <row r="1788" spans="1:9" x14ac:dyDescent="0.2">
      <c r="A1788" s="28">
        <f>MONTH(B1788)</f>
        <v>1</v>
      </c>
      <c r="I1788" s="28" t="str">
        <f>IFERROR(INDEX(Categorization!$D$2:$E$111,MATCH(Table1[[#This Row],[Category]],Categorization!$D$2:$D$111,0),2),"Blank")</f>
        <v>Blank</v>
      </c>
    </row>
    <row r="1789" spans="1:9" x14ac:dyDescent="0.2">
      <c r="A1789" s="28">
        <f>MONTH(B1789)</f>
        <v>1</v>
      </c>
      <c r="I1789" s="28" t="str">
        <f>IFERROR(INDEX(Categorization!$D$2:$E$111,MATCH(Table1[[#This Row],[Category]],Categorization!$D$2:$D$111,0),2),"Blank")</f>
        <v>Blank</v>
      </c>
    </row>
    <row r="1790" spans="1:9" x14ac:dyDescent="0.2">
      <c r="A1790" s="28">
        <f>MONTH(B1790)</f>
        <v>1</v>
      </c>
      <c r="I1790" s="28" t="str">
        <f>IFERROR(INDEX(Categorization!$D$2:$E$111,MATCH(Table1[[#This Row],[Category]],Categorization!$D$2:$D$111,0),2),"Blank")</f>
        <v>Blank</v>
      </c>
    </row>
    <row r="1791" spans="1:9" x14ac:dyDescent="0.2">
      <c r="A1791" s="28">
        <f>MONTH(B1791)</f>
        <v>1</v>
      </c>
      <c r="I1791" s="28" t="str">
        <f>IFERROR(INDEX(Categorization!$D$2:$E$111,MATCH(Table1[[#This Row],[Category]],Categorization!$D$2:$D$111,0),2),"Blank")</f>
        <v>Blank</v>
      </c>
    </row>
    <row r="1792" spans="1:9" x14ac:dyDescent="0.2">
      <c r="A1792" s="28">
        <f>MONTH(B1792)</f>
        <v>1</v>
      </c>
      <c r="I1792" s="28" t="str">
        <f>IFERROR(INDEX(Categorization!$D$2:$E$111,MATCH(Table1[[#This Row],[Category]],Categorization!$D$2:$D$111,0),2),"Blank")</f>
        <v>Blank</v>
      </c>
    </row>
    <row r="1793" spans="1:9" x14ac:dyDescent="0.2">
      <c r="A1793" s="28">
        <f>MONTH(B1793)</f>
        <v>1</v>
      </c>
      <c r="I1793" s="28" t="str">
        <f>IFERROR(INDEX(Categorization!$D$2:$E$111,MATCH(Table1[[#This Row],[Category]],Categorization!$D$2:$D$111,0),2),"Blank")</f>
        <v>Blank</v>
      </c>
    </row>
    <row r="1794" spans="1:9" x14ac:dyDescent="0.2">
      <c r="A1794" s="28">
        <f>MONTH(B1794)</f>
        <v>1</v>
      </c>
      <c r="I1794" s="28" t="str">
        <f>IFERROR(INDEX(Categorization!$D$2:$E$111,MATCH(Table1[[#This Row],[Category]],Categorization!$D$2:$D$111,0),2),"Blank")</f>
        <v>Blank</v>
      </c>
    </row>
    <row r="1795" spans="1:9" x14ac:dyDescent="0.2">
      <c r="A1795" s="28">
        <f>MONTH(B1795)</f>
        <v>1</v>
      </c>
      <c r="I1795" s="28" t="str">
        <f>IFERROR(INDEX(Categorization!$D$2:$E$111,MATCH(Table1[[#This Row],[Category]],Categorization!$D$2:$D$111,0),2),"Blank")</f>
        <v>Blank</v>
      </c>
    </row>
    <row r="1796" spans="1:9" x14ac:dyDescent="0.2">
      <c r="A1796" s="28">
        <f>MONTH(B1796)</f>
        <v>1</v>
      </c>
      <c r="I1796" s="28" t="str">
        <f>IFERROR(INDEX(Categorization!$D$2:$E$111,MATCH(Table1[[#This Row],[Category]],Categorization!$D$2:$D$111,0),2),"Blank")</f>
        <v>Blank</v>
      </c>
    </row>
    <row r="1797" spans="1:9" x14ac:dyDescent="0.2">
      <c r="A1797" s="28">
        <f>MONTH(B1797)</f>
        <v>1</v>
      </c>
      <c r="I1797" s="28" t="str">
        <f>IFERROR(INDEX(Categorization!$D$2:$E$111,MATCH(Table1[[#This Row],[Category]],Categorization!$D$2:$D$111,0),2),"Blank")</f>
        <v>Blank</v>
      </c>
    </row>
    <row r="1798" spans="1:9" x14ac:dyDescent="0.2">
      <c r="A1798" s="28">
        <f>MONTH(B1798)</f>
        <v>1</v>
      </c>
      <c r="I1798" s="28" t="str">
        <f>IFERROR(INDEX(Categorization!$D$2:$E$111,MATCH(Table1[[#This Row],[Category]],Categorization!$D$2:$D$111,0),2),"Blank")</f>
        <v>Blank</v>
      </c>
    </row>
    <row r="1799" spans="1:9" x14ac:dyDescent="0.2">
      <c r="A1799" s="28">
        <f>MONTH(B1799)</f>
        <v>1</v>
      </c>
      <c r="I1799" s="28" t="str">
        <f>IFERROR(INDEX(Categorization!$D$2:$E$111,MATCH(Table1[[#This Row],[Category]],Categorization!$D$2:$D$111,0),2),"Blank")</f>
        <v>Blank</v>
      </c>
    </row>
    <row r="1800" spans="1:9" x14ac:dyDescent="0.2">
      <c r="A1800" s="28">
        <f>MONTH(B1800)</f>
        <v>1</v>
      </c>
      <c r="I1800" s="28" t="str">
        <f>IFERROR(INDEX(Categorization!$D$2:$E$111,MATCH(Table1[[#This Row],[Category]],Categorization!$D$2:$D$111,0),2),"Blank")</f>
        <v>Blank</v>
      </c>
    </row>
    <row r="1801" spans="1:9" x14ac:dyDescent="0.2">
      <c r="A1801" s="28">
        <f>MONTH(B1801)</f>
        <v>1</v>
      </c>
      <c r="I1801" s="28" t="str">
        <f>IFERROR(INDEX(Categorization!$D$2:$E$111,MATCH(Table1[[#This Row],[Category]],Categorization!$D$2:$D$111,0),2),"Blank")</f>
        <v>Blank</v>
      </c>
    </row>
    <row r="1802" spans="1:9" x14ac:dyDescent="0.2">
      <c r="A1802" s="28">
        <f>MONTH(B1802)</f>
        <v>1</v>
      </c>
      <c r="I1802" s="28" t="str">
        <f>IFERROR(INDEX(Categorization!$D$2:$E$111,MATCH(Table1[[#This Row],[Category]],Categorization!$D$2:$D$111,0),2),"Blank")</f>
        <v>Blank</v>
      </c>
    </row>
    <row r="1803" spans="1:9" x14ac:dyDescent="0.2">
      <c r="A1803" s="28">
        <f>MONTH(B1803)</f>
        <v>1</v>
      </c>
      <c r="I1803" s="28" t="str">
        <f>IFERROR(INDEX(Categorization!$D$2:$E$111,MATCH(Table1[[#This Row],[Category]],Categorization!$D$2:$D$111,0),2),"Blank")</f>
        <v>Blank</v>
      </c>
    </row>
    <row r="1804" spans="1:9" x14ac:dyDescent="0.2">
      <c r="A1804" s="28">
        <f>MONTH(B1804)</f>
        <v>1</v>
      </c>
      <c r="I1804" s="28" t="str">
        <f>IFERROR(INDEX(Categorization!$D$2:$E$111,MATCH(Table1[[#This Row],[Category]],Categorization!$D$2:$D$111,0),2),"Blank")</f>
        <v>Blank</v>
      </c>
    </row>
    <row r="1805" spans="1:9" x14ac:dyDescent="0.2">
      <c r="A1805" s="28">
        <f>MONTH(B1805)</f>
        <v>1</v>
      </c>
      <c r="I1805" s="28" t="str">
        <f>IFERROR(INDEX(Categorization!$D$2:$E$111,MATCH(Table1[[#This Row],[Category]],Categorization!$D$2:$D$111,0),2),"Blank")</f>
        <v>Blank</v>
      </c>
    </row>
    <row r="1806" spans="1:9" x14ac:dyDescent="0.2">
      <c r="A1806" s="28">
        <f>MONTH(B1806)</f>
        <v>1</v>
      </c>
      <c r="I1806" s="28" t="str">
        <f>IFERROR(INDEX(Categorization!$D$2:$E$111,MATCH(Table1[[#This Row],[Category]],Categorization!$D$2:$D$111,0),2),"Blank")</f>
        <v>Blank</v>
      </c>
    </row>
    <row r="1807" spans="1:9" x14ac:dyDescent="0.2">
      <c r="A1807" s="28">
        <f>MONTH(B1807)</f>
        <v>1</v>
      </c>
      <c r="I1807" s="28" t="str">
        <f>IFERROR(INDEX(Categorization!$D$2:$E$111,MATCH(Table1[[#This Row],[Category]],Categorization!$D$2:$D$111,0),2),"Blank")</f>
        <v>Blank</v>
      </c>
    </row>
    <row r="1808" spans="1:9" x14ac:dyDescent="0.2">
      <c r="A1808" s="28">
        <f>MONTH(B1808)</f>
        <v>1</v>
      </c>
      <c r="I1808" s="28" t="str">
        <f>IFERROR(INDEX(Categorization!$D$2:$E$111,MATCH(Table1[[#This Row],[Category]],Categorization!$D$2:$D$111,0),2),"Blank")</f>
        <v>Blank</v>
      </c>
    </row>
    <row r="1809" spans="1:9" x14ac:dyDescent="0.2">
      <c r="A1809" s="28">
        <f>MONTH(B1809)</f>
        <v>1</v>
      </c>
      <c r="I1809" s="28" t="str">
        <f>IFERROR(INDEX(Categorization!$D$2:$E$111,MATCH(Table1[[#This Row],[Category]],Categorization!$D$2:$D$111,0),2),"Blank")</f>
        <v>Blank</v>
      </c>
    </row>
    <row r="1810" spans="1:9" x14ac:dyDescent="0.2">
      <c r="A1810" s="28">
        <f>MONTH(B1810)</f>
        <v>1</v>
      </c>
      <c r="I1810" s="28" t="str">
        <f>IFERROR(INDEX(Categorization!$D$2:$E$111,MATCH(Table1[[#This Row],[Category]],Categorization!$D$2:$D$111,0),2),"Blank")</f>
        <v>Blank</v>
      </c>
    </row>
    <row r="1811" spans="1:9" x14ac:dyDescent="0.2">
      <c r="A1811" s="28">
        <f>MONTH(B1811)</f>
        <v>1</v>
      </c>
      <c r="I1811" s="28" t="str">
        <f>IFERROR(INDEX(Categorization!$D$2:$E$111,MATCH(Table1[[#This Row],[Category]],Categorization!$D$2:$D$111,0),2),"Blank")</f>
        <v>Blank</v>
      </c>
    </row>
    <row r="1812" spans="1:9" x14ac:dyDescent="0.2">
      <c r="A1812" s="28">
        <f>MONTH(B1812)</f>
        <v>1</v>
      </c>
      <c r="I1812" s="28" t="str">
        <f>IFERROR(INDEX(Categorization!$D$2:$E$111,MATCH(Table1[[#This Row],[Category]],Categorization!$D$2:$D$111,0),2),"Blank")</f>
        <v>Blank</v>
      </c>
    </row>
    <row r="1813" spans="1:9" x14ac:dyDescent="0.2">
      <c r="A1813" s="28">
        <f>MONTH(B1813)</f>
        <v>1</v>
      </c>
      <c r="I1813" s="28" t="str">
        <f>IFERROR(INDEX(Categorization!$D$2:$E$111,MATCH(Table1[[#This Row],[Category]],Categorization!$D$2:$D$111,0),2),"Blank")</f>
        <v>Blank</v>
      </c>
    </row>
    <row r="1814" spans="1:9" x14ac:dyDescent="0.2">
      <c r="A1814" s="28">
        <f>MONTH(B1814)</f>
        <v>1</v>
      </c>
      <c r="I1814" s="28" t="str">
        <f>IFERROR(INDEX(Categorization!$D$2:$E$111,MATCH(Table1[[#This Row],[Category]],Categorization!$D$2:$D$111,0),2),"Blank")</f>
        <v>Blank</v>
      </c>
    </row>
    <row r="1815" spans="1:9" x14ac:dyDescent="0.2">
      <c r="A1815" s="28">
        <f>MONTH(B1815)</f>
        <v>1</v>
      </c>
      <c r="I1815" s="28" t="str">
        <f>IFERROR(INDEX(Categorization!$D$2:$E$111,MATCH(Table1[[#This Row],[Category]],Categorization!$D$2:$D$111,0),2),"Blank")</f>
        <v>Blank</v>
      </c>
    </row>
    <row r="1816" spans="1:9" x14ac:dyDescent="0.2">
      <c r="A1816" s="28">
        <f>MONTH(B1816)</f>
        <v>1</v>
      </c>
      <c r="I1816" s="28" t="str">
        <f>IFERROR(INDEX(Categorization!$D$2:$E$111,MATCH(Table1[[#This Row],[Category]],Categorization!$D$2:$D$111,0),2),"Blank")</f>
        <v>Blank</v>
      </c>
    </row>
    <row r="1817" spans="1:9" x14ac:dyDescent="0.2">
      <c r="A1817" s="28">
        <f>MONTH(B1817)</f>
        <v>1</v>
      </c>
      <c r="I1817" s="28" t="str">
        <f>IFERROR(INDEX(Categorization!$D$2:$E$111,MATCH(Table1[[#This Row],[Category]],Categorization!$D$2:$D$111,0),2),"Blank")</f>
        <v>Blank</v>
      </c>
    </row>
    <row r="1818" spans="1:9" x14ac:dyDescent="0.2">
      <c r="A1818" s="28">
        <f>MONTH(B1818)</f>
        <v>1</v>
      </c>
      <c r="I1818" s="28" t="str">
        <f>IFERROR(INDEX(Categorization!$D$2:$E$111,MATCH(Table1[[#This Row],[Category]],Categorization!$D$2:$D$111,0),2),"Blank")</f>
        <v>Blank</v>
      </c>
    </row>
    <row r="1819" spans="1:9" x14ac:dyDescent="0.2">
      <c r="A1819" s="28">
        <f>MONTH(B1819)</f>
        <v>1</v>
      </c>
      <c r="I1819" s="28" t="str">
        <f>IFERROR(INDEX(Categorization!$D$2:$E$111,MATCH(Table1[[#This Row],[Category]],Categorization!$D$2:$D$111,0),2),"Blank")</f>
        <v>Blank</v>
      </c>
    </row>
    <row r="1820" spans="1:9" x14ac:dyDescent="0.2">
      <c r="A1820" s="28">
        <f>MONTH(B1820)</f>
        <v>1</v>
      </c>
      <c r="I1820" s="28" t="str">
        <f>IFERROR(INDEX(Categorization!$D$2:$E$111,MATCH(Table1[[#This Row],[Category]],Categorization!$D$2:$D$111,0),2),"Blank")</f>
        <v>Blank</v>
      </c>
    </row>
    <row r="1821" spans="1:9" x14ac:dyDescent="0.2">
      <c r="A1821" s="28">
        <f>MONTH(B1821)</f>
        <v>1</v>
      </c>
      <c r="I1821" s="28" t="str">
        <f>IFERROR(INDEX(Categorization!$D$2:$E$111,MATCH(Table1[[#This Row],[Category]],Categorization!$D$2:$D$111,0),2),"Blank")</f>
        <v>Blank</v>
      </c>
    </row>
    <row r="1822" spans="1:9" x14ac:dyDescent="0.2">
      <c r="A1822" s="28">
        <f>MONTH(B1822)</f>
        <v>1</v>
      </c>
      <c r="I1822" s="28" t="str">
        <f>IFERROR(INDEX(Categorization!$D$2:$E$111,MATCH(Table1[[#This Row],[Category]],Categorization!$D$2:$D$111,0),2),"Blank")</f>
        <v>Blank</v>
      </c>
    </row>
    <row r="1823" spans="1:9" x14ac:dyDescent="0.2">
      <c r="A1823" s="28">
        <f>MONTH(B1823)</f>
        <v>1</v>
      </c>
      <c r="I1823" s="28" t="str">
        <f>IFERROR(INDEX(Categorization!$D$2:$E$111,MATCH(Table1[[#This Row],[Category]],Categorization!$D$2:$D$111,0),2),"Blank")</f>
        <v>Blank</v>
      </c>
    </row>
    <row r="1824" spans="1:9" x14ac:dyDescent="0.2">
      <c r="A1824" s="28">
        <f>MONTH(B1824)</f>
        <v>1</v>
      </c>
      <c r="I1824" s="28" t="str">
        <f>IFERROR(INDEX(Categorization!$D$2:$E$111,MATCH(Table1[[#This Row],[Category]],Categorization!$D$2:$D$111,0),2),"Blank")</f>
        <v>Blank</v>
      </c>
    </row>
    <row r="1825" spans="1:9" x14ac:dyDescent="0.2">
      <c r="A1825" s="28">
        <f>MONTH(B1825)</f>
        <v>1</v>
      </c>
      <c r="I1825" s="28" t="str">
        <f>IFERROR(INDEX(Categorization!$D$2:$E$111,MATCH(Table1[[#This Row],[Category]],Categorization!$D$2:$D$111,0),2),"Blank")</f>
        <v>Blank</v>
      </c>
    </row>
    <row r="1826" spans="1:9" x14ac:dyDescent="0.2">
      <c r="A1826" s="28">
        <f>MONTH(B1826)</f>
        <v>1</v>
      </c>
      <c r="I1826" s="28" t="str">
        <f>IFERROR(INDEX(Categorization!$D$2:$E$111,MATCH(Table1[[#This Row],[Category]],Categorization!$D$2:$D$111,0),2),"Blank")</f>
        <v>Blank</v>
      </c>
    </row>
    <row r="1827" spans="1:9" x14ac:dyDescent="0.2">
      <c r="A1827" s="28">
        <f>MONTH(B1827)</f>
        <v>1</v>
      </c>
      <c r="I1827" s="28" t="str">
        <f>IFERROR(INDEX(Categorization!$D$2:$E$111,MATCH(Table1[[#This Row],[Category]],Categorization!$D$2:$D$111,0),2),"Blank")</f>
        <v>Blank</v>
      </c>
    </row>
    <row r="1828" spans="1:9" x14ac:dyDescent="0.2">
      <c r="A1828" s="28">
        <f>MONTH(B1828)</f>
        <v>1</v>
      </c>
      <c r="I1828" s="28" t="str">
        <f>IFERROR(INDEX(Categorization!$D$2:$E$111,MATCH(Table1[[#This Row],[Category]],Categorization!$D$2:$D$111,0),2),"Blank")</f>
        <v>Blank</v>
      </c>
    </row>
    <row r="1829" spans="1:9" x14ac:dyDescent="0.2">
      <c r="A1829" s="28">
        <f>MONTH(B1829)</f>
        <v>1</v>
      </c>
      <c r="I1829" s="28" t="str">
        <f>IFERROR(INDEX(Categorization!$D$2:$E$111,MATCH(Table1[[#This Row],[Category]],Categorization!$D$2:$D$111,0),2),"Blank")</f>
        <v>Blank</v>
      </c>
    </row>
    <row r="1830" spans="1:9" x14ac:dyDescent="0.2">
      <c r="A1830" s="28">
        <f>MONTH(B1830)</f>
        <v>1</v>
      </c>
      <c r="I1830" s="28" t="str">
        <f>IFERROR(INDEX(Categorization!$D$2:$E$111,MATCH(Table1[[#This Row],[Category]],Categorization!$D$2:$D$111,0),2),"Blank")</f>
        <v>Blank</v>
      </c>
    </row>
    <row r="1831" spans="1:9" x14ac:dyDescent="0.2">
      <c r="A1831" s="28">
        <f>MONTH(B1831)</f>
        <v>1</v>
      </c>
      <c r="I1831" s="28" t="str">
        <f>IFERROR(INDEX(Categorization!$D$2:$E$111,MATCH(Table1[[#This Row],[Category]],Categorization!$D$2:$D$111,0),2),"Blank")</f>
        <v>Blank</v>
      </c>
    </row>
    <row r="1832" spans="1:9" x14ac:dyDescent="0.2">
      <c r="A1832" s="28">
        <f>MONTH(B1832)</f>
        <v>1</v>
      </c>
      <c r="I1832" s="28" t="str">
        <f>IFERROR(INDEX(Categorization!$D$2:$E$111,MATCH(Table1[[#This Row],[Category]],Categorization!$D$2:$D$111,0),2),"Blank")</f>
        <v>Blank</v>
      </c>
    </row>
    <row r="1833" spans="1:9" x14ac:dyDescent="0.2">
      <c r="A1833" s="28">
        <f>MONTH(B1833)</f>
        <v>1</v>
      </c>
      <c r="I1833" s="28" t="str">
        <f>IFERROR(INDEX(Categorization!$D$2:$E$111,MATCH(Table1[[#This Row],[Category]],Categorization!$D$2:$D$111,0),2),"Blank")</f>
        <v>Blank</v>
      </c>
    </row>
    <row r="1834" spans="1:9" x14ac:dyDescent="0.2">
      <c r="A1834" s="28">
        <f>MONTH(B1834)</f>
        <v>1</v>
      </c>
      <c r="I1834" s="28" t="str">
        <f>IFERROR(INDEX(Categorization!$D$2:$E$111,MATCH(Table1[[#This Row],[Category]],Categorization!$D$2:$D$111,0),2),"Blank")</f>
        <v>Blank</v>
      </c>
    </row>
    <row r="1835" spans="1:9" x14ac:dyDescent="0.2">
      <c r="A1835" s="28">
        <f>MONTH(B1835)</f>
        <v>1</v>
      </c>
      <c r="I1835" s="28" t="str">
        <f>IFERROR(INDEX(Categorization!$D$2:$E$111,MATCH(Table1[[#This Row],[Category]],Categorization!$D$2:$D$111,0),2),"Blank")</f>
        <v>Blank</v>
      </c>
    </row>
    <row r="1836" spans="1:9" x14ac:dyDescent="0.2">
      <c r="A1836" s="28">
        <f>MONTH(B1836)</f>
        <v>1</v>
      </c>
      <c r="I1836" s="28" t="str">
        <f>IFERROR(INDEX(Categorization!$D$2:$E$111,MATCH(Table1[[#This Row],[Category]],Categorization!$D$2:$D$111,0),2),"Blank")</f>
        <v>Blank</v>
      </c>
    </row>
    <row r="1837" spans="1:9" x14ac:dyDescent="0.2">
      <c r="A1837" s="28">
        <f>MONTH(B1837)</f>
        <v>1</v>
      </c>
      <c r="I1837" s="28" t="str">
        <f>IFERROR(INDEX(Categorization!$D$2:$E$111,MATCH(Table1[[#This Row],[Category]],Categorization!$D$2:$D$111,0),2),"Blank")</f>
        <v>Blank</v>
      </c>
    </row>
    <row r="1838" spans="1:9" x14ac:dyDescent="0.2">
      <c r="A1838" s="28">
        <f>MONTH(B1838)</f>
        <v>1</v>
      </c>
      <c r="I1838" s="28" t="str">
        <f>IFERROR(INDEX(Categorization!$D$2:$E$111,MATCH(Table1[[#This Row],[Category]],Categorization!$D$2:$D$111,0),2),"Blank")</f>
        <v>Blank</v>
      </c>
    </row>
    <row r="1839" spans="1:9" x14ac:dyDescent="0.2">
      <c r="A1839" s="28">
        <f>MONTH(B1839)</f>
        <v>1</v>
      </c>
      <c r="I1839" s="28" t="str">
        <f>IFERROR(INDEX(Categorization!$D$2:$E$111,MATCH(Table1[[#This Row],[Category]],Categorization!$D$2:$D$111,0),2),"Blank")</f>
        <v>Blank</v>
      </c>
    </row>
    <row r="1840" spans="1:9" x14ac:dyDescent="0.2">
      <c r="A1840" s="28">
        <f>MONTH(B1840)</f>
        <v>1</v>
      </c>
      <c r="I1840" s="28" t="str">
        <f>IFERROR(INDEX(Categorization!$D$2:$E$111,MATCH(Table1[[#This Row],[Category]],Categorization!$D$2:$D$111,0),2),"Blank")</f>
        <v>Blank</v>
      </c>
    </row>
    <row r="1841" spans="1:9" x14ac:dyDescent="0.2">
      <c r="A1841" s="28">
        <f>MONTH(B1841)</f>
        <v>1</v>
      </c>
      <c r="I1841" s="28" t="str">
        <f>IFERROR(INDEX(Categorization!$D$2:$E$111,MATCH(Table1[[#This Row],[Category]],Categorization!$D$2:$D$111,0),2),"Blank")</f>
        <v>Blank</v>
      </c>
    </row>
    <row r="1842" spans="1:9" x14ac:dyDescent="0.2">
      <c r="A1842" s="28">
        <f>MONTH(B1842)</f>
        <v>1</v>
      </c>
      <c r="I1842" s="28" t="str">
        <f>IFERROR(INDEX(Categorization!$D$2:$E$111,MATCH(Table1[[#This Row],[Category]],Categorization!$D$2:$D$111,0),2),"Blank")</f>
        <v>Blank</v>
      </c>
    </row>
    <row r="1843" spans="1:9" x14ac:dyDescent="0.2">
      <c r="A1843" s="28">
        <f>MONTH(B1843)</f>
        <v>1</v>
      </c>
      <c r="I1843" s="28" t="str">
        <f>IFERROR(INDEX(Categorization!$D$2:$E$111,MATCH(Table1[[#This Row],[Category]],Categorization!$D$2:$D$111,0),2),"Blank")</f>
        <v>Blank</v>
      </c>
    </row>
    <row r="1844" spans="1:9" x14ac:dyDescent="0.2">
      <c r="A1844" s="28">
        <f>MONTH(B1844)</f>
        <v>1</v>
      </c>
      <c r="I1844" s="28" t="str">
        <f>IFERROR(INDEX(Categorization!$D$2:$E$111,MATCH(Table1[[#This Row],[Category]],Categorization!$D$2:$D$111,0),2),"Blank")</f>
        <v>Blank</v>
      </c>
    </row>
    <row r="1845" spans="1:9" x14ac:dyDescent="0.2">
      <c r="A1845" s="28">
        <f>MONTH(B1845)</f>
        <v>1</v>
      </c>
      <c r="I1845" s="28" t="str">
        <f>IFERROR(INDEX(Categorization!$D$2:$E$111,MATCH(Table1[[#This Row],[Category]],Categorization!$D$2:$D$111,0),2),"Blank")</f>
        <v>Blank</v>
      </c>
    </row>
    <row r="1846" spans="1:9" x14ac:dyDescent="0.2">
      <c r="A1846" s="28">
        <f>MONTH(B1846)</f>
        <v>1</v>
      </c>
      <c r="I1846" s="28" t="str">
        <f>IFERROR(INDEX(Categorization!$D$2:$E$111,MATCH(Table1[[#This Row],[Category]],Categorization!$D$2:$D$111,0),2),"Blank")</f>
        <v>Blank</v>
      </c>
    </row>
    <row r="1847" spans="1:9" x14ac:dyDescent="0.2">
      <c r="A1847" s="28">
        <f>MONTH(B1847)</f>
        <v>1</v>
      </c>
      <c r="I1847" s="28" t="str">
        <f>IFERROR(INDEX(Categorization!$D$2:$E$111,MATCH(Table1[[#This Row],[Category]],Categorization!$D$2:$D$111,0),2),"Blank")</f>
        <v>Blank</v>
      </c>
    </row>
    <row r="1848" spans="1:9" x14ac:dyDescent="0.2">
      <c r="A1848" s="28">
        <f>MONTH(B1848)</f>
        <v>1</v>
      </c>
      <c r="I1848" s="28" t="str">
        <f>IFERROR(INDEX(Categorization!$D$2:$E$111,MATCH(Table1[[#This Row],[Category]],Categorization!$D$2:$D$111,0),2),"Blank")</f>
        <v>Blank</v>
      </c>
    </row>
    <row r="1849" spans="1:9" x14ac:dyDescent="0.2">
      <c r="A1849" s="28">
        <f>MONTH(B1849)</f>
        <v>1</v>
      </c>
      <c r="I1849" s="28" t="str">
        <f>IFERROR(INDEX(Categorization!$D$2:$E$111,MATCH(Table1[[#This Row],[Category]],Categorization!$D$2:$D$111,0),2),"Blank")</f>
        <v>Blank</v>
      </c>
    </row>
    <row r="1850" spans="1:9" x14ac:dyDescent="0.2">
      <c r="A1850" s="28">
        <f>MONTH(B1850)</f>
        <v>1</v>
      </c>
      <c r="I1850" s="28" t="str">
        <f>IFERROR(INDEX(Categorization!$D$2:$E$111,MATCH(Table1[[#This Row],[Category]],Categorization!$D$2:$D$111,0),2),"Blank")</f>
        <v>Blank</v>
      </c>
    </row>
    <row r="1851" spans="1:9" x14ac:dyDescent="0.2">
      <c r="A1851" s="28">
        <f>MONTH(B1851)</f>
        <v>1</v>
      </c>
      <c r="I1851" s="28" t="str">
        <f>IFERROR(INDEX(Categorization!$D$2:$E$111,MATCH(Table1[[#This Row],[Category]],Categorization!$D$2:$D$111,0),2),"Blank")</f>
        <v>Blank</v>
      </c>
    </row>
    <row r="1852" spans="1:9" x14ac:dyDescent="0.2">
      <c r="A1852" s="28">
        <f>MONTH(B1852)</f>
        <v>1</v>
      </c>
      <c r="I1852" s="28" t="str">
        <f>IFERROR(INDEX(Categorization!$D$2:$E$111,MATCH(Table1[[#This Row],[Category]],Categorization!$D$2:$D$111,0),2),"Blank")</f>
        <v>Blank</v>
      </c>
    </row>
    <row r="1853" spans="1:9" x14ac:dyDescent="0.2">
      <c r="A1853" s="28">
        <f>MONTH(B1853)</f>
        <v>1</v>
      </c>
      <c r="I1853" s="28" t="str">
        <f>IFERROR(INDEX(Categorization!$D$2:$E$111,MATCH(Table1[[#This Row],[Category]],Categorization!$D$2:$D$111,0),2),"Blank")</f>
        <v>Blank</v>
      </c>
    </row>
    <row r="1854" spans="1:9" x14ac:dyDescent="0.2">
      <c r="A1854" s="28">
        <f>MONTH(B1854)</f>
        <v>1</v>
      </c>
      <c r="I1854" s="28" t="str">
        <f>IFERROR(INDEX(Categorization!$D$2:$E$111,MATCH(Table1[[#This Row],[Category]],Categorization!$D$2:$D$111,0),2),"Blank")</f>
        <v>Blank</v>
      </c>
    </row>
    <row r="1855" spans="1:9" x14ac:dyDescent="0.2">
      <c r="A1855" s="28">
        <f>MONTH(B1855)</f>
        <v>1</v>
      </c>
      <c r="I1855" s="28" t="str">
        <f>IFERROR(INDEX(Categorization!$D$2:$E$111,MATCH(Table1[[#This Row],[Category]],Categorization!$D$2:$D$111,0),2),"Blank")</f>
        <v>Blank</v>
      </c>
    </row>
    <row r="1856" spans="1:9" x14ac:dyDescent="0.2">
      <c r="A1856" s="28">
        <f>MONTH(B1856)</f>
        <v>1</v>
      </c>
      <c r="I1856" s="28" t="str">
        <f>IFERROR(INDEX(Categorization!$D$2:$E$111,MATCH(Table1[[#This Row],[Category]],Categorization!$D$2:$D$111,0),2),"Blank")</f>
        <v>Blank</v>
      </c>
    </row>
    <row r="1857" spans="1:9" x14ac:dyDescent="0.2">
      <c r="A1857" s="28">
        <f>MONTH(B1857)</f>
        <v>1</v>
      </c>
      <c r="I1857" s="28" t="str">
        <f>IFERROR(INDEX(Categorization!$D$2:$E$111,MATCH(Table1[[#This Row],[Category]],Categorization!$D$2:$D$111,0),2),"Blank")</f>
        <v>Blank</v>
      </c>
    </row>
    <row r="1858" spans="1:9" x14ac:dyDescent="0.2">
      <c r="A1858" s="28">
        <f>MONTH(B1858)</f>
        <v>1</v>
      </c>
      <c r="I1858" s="28" t="str">
        <f>IFERROR(INDEX(Categorization!$D$2:$E$111,MATCH(Table1[[#This Row],[Category]],Categorization!$D$2:$D$111,0),2),"Blank")</f>
        <v>Blank</v>
      </c>
    </row>
    <row r="1859" spans="1:9" x14ac:dyDescent="0.2">
      <c r="A1859" s="28">
        <f>MONTH(B1859)</f>
        <v>1</v>
      </c>
      <c r="I1859" s="28" t="str">
        <f>IFERROR(INDEX(Categorization!$D$2:$E$111,MATCH(Table1[[#This Row],[Category]],Categorization!$D$2:$D$111,0),2),"Blank")</f>
        <v>Blank</v>
      </c>
    </row>
    <row r="1860" spans="1:9" x14ac:dyDescent="0.2">
      <c r="A1860" s="28">
        <f>MONTH(B1860)</f>
        <v>1</v>
      </c>
      <c r="I1860" s="28" t="str">
        <f>IFERROR(INDEX(Categorization!$D$2:$E$111,MATCH(Table1[[#This Row],[Category]],Categorization!$D$2:$D$111,0),2),"Blank")</f>
        <v>Blank</v>
      </c>
    </row>
    <row r="1861" spans="1:9" x14ac:dyDescent="0.2">
      <c r="A1861" s="28">
        <f>MONTH(B1861)</f>
        <v>1</v>
      </c>
      <c r="I1861" s="28" t="str">
        <f>IFERROR(INDEX(Categorization!$D$2:$E$111,MATCH(Table1[[#This Row],[Category]],Categorization!$D$2:$D$111,0),2),"Blank")</f>
        <v>Blank</v>
      </c>
    </row>
    <row r="1862" spans="1:9" x14ac:dyDescent="0.2">
      <c r="A1862" s="28">
        <f>MONTH(B1862)</f>
        <v>1</v>
      </c>
      <c r="I1862" s="28" t="str">
        <f>IFERROR(INDEX(Categorization!$D$2:$E$111,MATCH(Table1[[#This Row],[Category]],Categorization!$D$2:$D$111,0),2),"Blank")</f>
        <v>Blank</v>
      </c>
    </row>
    <row r="1863" spans="1:9" x14ac:dyDescent="0.2">
      <c r="A1863" s="28">
        <f>MONTH(B1863)</f>
        <v>1</v>
      </c>
      <c r="I1863" s="28" t="str">
        <f>IFERROR(INDEX(Categorization!$D$2:$E$111,MATCH(Table1[[#This Row],[Category]],Categorization!$D$2:$D$111,0),2),"Blank")</f>
        <v>Blank</v>
      </c>
    </row>
    <row r="1864" spans="1:9" x14ac:dyDescent="0.2">
      <c r="A1864" s="28">
        <f>MONTH(B1864)</f>
        <v>1</v>
      </c>
      <c r="I1864" s="28" t="str">
        <f>IFERROR(INDEX(Categorization!$D$2:$E$111,MATCH(Table1[[#This Row],[Category]],Categorization!$D$2:$D$111,0),2),"Blank")</f>
        <v>Blank</v>
      </c>
    </row>
    <row r="1865" spans="1:9" x14ac:dyDescent="0.2">
      <c r="A1865" s="28">
        <f>MONTH(B1865)</f>
        <v>1</v>
      </c>
      <c r="I1865" s="28" t="str">
        <f>IFERROR(INDEX(Categorization!$D$2:$E$111,MATCH(Table1[[#This Row],[Category]],Categorization!$D$2:$D$111,0),2),"Blank")</f>
        <v>Blank</v>
      </c>
    </row>
    <row r="1866" spans="1:9" x14ac:dyDescent="0.2">
      <c r="A1866" s="28">
        <f>MONTH(B1866)</f>
        <v>1</v>
      </c>
      <c r="I1866" s="28" t="str">
        <f>IFERROR(INDEX(Categorization!$D$2:$E$111,MATCH(Table1[[#This Row],[Category]],Categorization!$D$2:$D$111,0),2),"Blank")</f>
        <v>Blank</v>
      </c>
    </row>
    <row r="1867" spans="1:9" x14ac:dyDescent="0.2">
      <c r="A1867" s="28">
        <f>MONTH(B1867)</f>
        <v>1</v>
      </c>
      <c r="I1867" s="28" t="str">
        <f>IFERROR(INDEX(Categorization!$D$2:$E$111,MATCH(Table1[[#This Row],[Category]],Categorization!$D$2:$D$111,0),2),"Blank")</f>
        <v>Blank</v>
      </c>
    </row>
    <row r="1868" spans="1:9" x14ac:dyDescent="0.2">
      <c r="A1868" s="28">
        <f>MONTH(B1868)</f>
        <v>1</v>
      </c>
      <c r="I1868" s="28" t="str">
        <f>IFERROR(INDEX(Categorization!$D$2:$E$111,MATCH(Table1[[#This Row],[Category]],Categorization!$D$2:$D$111,0),2),"Blank")</f>
        <v>Blank</v>
      </c>
    </row>
    <row r="1869" spans="1:9" x14ac:dyDescent="0.2">
      <c r="A1869" s="28">
        <f>MONTH(B1869)</f>
        <v>1</v>
      </c>
      <c r="I1869" s="28" t="str">
        <f>IFERROR(INDEX(Categorization!$D$2:$E$111,MATCH(Table1[[#This Row],[Category]],Categorization!$D$2:$D$111,0),2),"Blank")</f>
        <v>Blank</v>
      </c>
    </row>
    <row r="1870" spans="1:9" x14ac:dyDescent="0.2">
      <c r="A1870" s="28">
        <f>MONTH(B1870)</f>
        <v>1</v>
      </c>
      <c r="I1870" s="28" t="str">
        <f>IFERROR(INDEX(Categorization!$D$2:$E$111,MATCH(Table1[[#This Row],[Category]],Categorization!$D$2:$D$111,0),2),"Blank")</f>
        <v>Blank</v>
      </c>
    </row>
    <row r="1871" spans="1:9" x14ac:dyDescent="0.2">
      <c r="A1871" s="28">
        <f>MONTH(B1871)</f>
        <v>1</v>
      </c>
      <c r="I1871" s="28" t="str">
        <f>IFERROR(INDEX(Categorization!$D$2:$E$111,MATCH(Table1[[#This Row],[Category]],Categorization!$D$2:$D$111,0),2),"Blank")</f>
        <v>Blank</v>
      </c>
    </row>
    <row r="1872" spans="1:9" x14ac:dyDescent="0.2">
      <c r="A1872" s="28">
        <f>MONTH(B1872)</f>
        <v>1</v>
      </c>
      <c r="I1872" s="28" t="str">
        <f>IFERROR(INDEX(Categorization!$D$2:$E$111,MATCH(Table1[[#This Row],[Category]],Categorization!$D$2:$D$111,0),2),"Blank")</f>
        <v>Blank</v>
      </c>
    </row>
    <row r="1873" spans="1:9" x14ac:dyDescent="0.2">
      <c r="A1873" s="28">
        <f>MONTH(B1873)</f>
        <v>1</v>
      </c>
      <c r="I1873" s="28" t="str">
        <f>IFERROR(INDEX(Categorization!$D$2:$E$111,MATCH(Table1[[#This Row],[Category]],Categorization!$D$2:$D$111,0),2),"Blank")</f>
        <v>Blank</v>
      </c>
    </row>
    <row r="1874" spans="1:9" x14ac:dyDescent="0.2">
      <c r="A1874" s="28">
        <f>MONTH(B1874)</f>
        <v>1</v>
      </c>
      <c r="I1874" s="28" t="str">
        <f>IFERROR(INDEX(Categorization!$D$2:$E$111,MATCH(Table1[[#This Row],[Category]],Categorization!$D$2:$D$111,0),2),"Blank")</f>
        <v>Blank</v>
      </c>
    </row>
    <row r="1875" spans="1:9" x14ac:dyDescent="0.2">
      <c r="A1875" s="28">
        <f>MONTH(B1875)</f>
        <v>1</v>
      </c>
      <c r="I1875" s="28" t="str">
        <f>IFERROR(INDEX(Categorization!$D$2:$E$111,MATCH(Table1[[#This Row],[Category]],Categorization!$D$2:$D$111,0),2),"Blank")</f>
        <v>Blank</v>
      </c>
    </row>
    <row r="1876" spans="1:9" x14ac:dyDescent="0.2">
      <c r="A1876" s="28">
        <f>MONTH(B1876)</f>
        <v>1</v>
      </c>
      <c r="I1876" s="28" t="str">
        <f>IFERROR(INDEX(Categorization!$D$2:$E$111,MATCH(Table1[[#This Row],[Category]],Categorization!$D$2:$D$111,0),2),"Blank")</f>
        <v>Blank</v>
      </c>
    </row>
    <row r="1877" spans="1:9" x14ac:dyDescent="0.2">
      <c r="A1877" s="28">
        <f>MONTH(B1877)</f>
        <v>1</v>
      </c>
      <c r="I1877" s="28" t="str">
        <f>IFERROR(INDEX(Categorization!$D$2:$E$111,MATCH(Table1[[#This Row],[Category]],Categorization!$D$2:$D$111,0),2),"Blank")</f>
        <v>Blank</v>
      </c>
    </row>
    <row r="1878" spans="1:9" x14ac:dyDescent="0.2">
      <c r="A1878" s="28">
        <f>MONTH(B1878)</f>
        <v>1</v>
      </c>
      <c r="I1878" s="28" t="str">
        <f>IFERROR(INDEX(Categorization!$D$2:$E$111,MATCH(Table1[[#This Row],[Category]],Categorization!$D$2:$D$111,0),2),"Blank")</f>
        <v>Blank</v>
      </c>
    </row>
    <row r="1879" spans="1:9" x14ac:dyDescent="0.2">
      <c r="A1879" s="28">
        <f>MONTH(B1879)</f>
        <v>1</v>
      </c>
      <c r="I1879" s="28" t="str">
        <f>IFERROR(INDEX(Categorization!$D$2:$E$111,MATCH(Table1[[#This Row],[Category]],Categorization!$D$2:$D$111,0),2),"Blank")</f>
        <v>Blank</v>
      </c>
    </row>
    <row r="1880" spans="1:9" x14ac:dyDescent="0.2">
      <c r="A1880" s="28">
        <f>MONTH(B1880)</f>
        <v>1</v>
      </c>
      <c r="I1880" s="28" t="str">
        <f>IFERROR(INDEX(Categorization!$D$2:$E$111,MATCH(Table1[[#This Row],[Category]],Categorization!$D$2:$D$111,0),2),"Blank")</f>
        <v>Blank</v>
      </c>
    </row>
    <row r="1881" spans="1:9" x14ac:dyDescent="0.2">
      <c r="A1881" s="28">
        <f>MONTH(B1881)</f>
        <v>1</v>
      </c>
      <c r="I1881" s="28" t="str">
        <f>IFERROR(INDEX(Categorization!$D$2:$E$111,MATCH(Table1[[#This Row],[Category]],Categorization!$D$2:$D$111,0),2),"Blank")</f>
        <v>Blank</v>
      </c>
    </row>
    <row r="1882" spans="1:9" x14ac:dyDescent="0.2">
      <c r="A1882" s="28">
        <f>MONTH(B1882)</f>
        <v>1</v>
      </c>
      <c r="I1882" s="28" t="str">
        <f>IFERROR(INDEX(Categorization!$D$2:$E$111,MATCH(Table1[[#This Row],[Category]],Categorization!$D$2:$D$111,0),2),"Blank")</f>
        <v>Blank</v>
      </c>
    </row>
    <row r="1883" spans="1:9" x14ac:dyDescent="0.2">
      <c r="A1883" s="28">
        <f>MONTH(B1883)</f>
        <v>1</v>
      </c>
      <c r="I1883" s="28" t="str">
        <f>IFERROR(INDEX(Categorization!$D$2:$E$111,MATCH(Table1[[#This Row],[Category]],Categorization!$D$2:$D$111,0),2),"Blank")</f>
        <v>Blank</v>
      </c>
    </row>
    <row r="1884" spans="1:9" x14ac:dyDescent="0.2">
      <c r="A1884" s="28">
        <f>MONTH(B1884)</f>
        <v>1</v>
      </c>
      <c r="I1884" s="28" t="str">
        <f>IFERROR(INDEX(Categorization!$D$2:$E$111,MATCH(Table1[[#This Row],[Category]],Categorization!$D$2:$D$111,0),2),"Blank")</f>
        <v>Blank</v>
      </c>
    </row>
    <row r="1885" spans="1:9" x14ac:dyDescent="0.2">
      <c r="A1885" s="28">
        <f>MONTH(B1885)</f>
        <v>1</v>
      </c>
      <c r="I1885" s="28" t="str">
        <f>IFERROR(INDEX(Categorization!$D$2:$E$111,MATCH(Table1[[#This Row],[Category]],Categorization!$D$2:$D$111,0),2),"Blank")</f>
        <v>Blank</v>
      </c>
    </row>
    <row r="1886" spans="1:9" x14ac:dyDescent="0.2">
      <c r="A1886" s="28">
        <f>MONTH(B1886)</f>
        <v>1</v>
      </c>
      <c r="I1886" s="28" t="str">
        <f>IFERROR(INDEX(Categorization!$D$2:$E$111,MATCH(Table1[[#This Row],[Category]],Categorization!$D$2:$D$111,0),2),"Blank")</f>
        <v>Blank</v>
      </c>
    </row>
    <row r="1887" spans="1:9" x14ac:dyDescent="0.2">
      <c r="A1887" s="28">
        <f>MONTH(B1887)</f>
        <v>1</v>
      </c>
      <c r="I1887" s="28" t="str">
        <f>IFERROR(INDEX(Categorization!$D$2:$E$111,MATCH(Table1[[#This Row],[Category]],Categorization!$D$2:$D$111,0),2),"Blank")</f>
        <v>Blank</v>
      </c>
    </row>
    <row r="1888" spans="1:9" x14ac:dyDescent="0.2">
      <c r="A1888" s="28">
        <f>MONTH(B1888)</f>
        <v>1</v>
      </c>
      <c r="I1888" s="28" t="str">
        <f>IFERROR(INDEX(Categorization!$D$2:$E$111,MATCH(Table1[[#This Row],[Category]],Categorization!$D$2:$D$111,0),2),"Blank")</f>
        <v>Blank</v>
      </c>
    </row>
    <row r="1889" spans="1:9" x14ac:dyDescent="0.2">
      <c r="A1889" s="28">
        <f>MONTH(B1889)</f>
        <v>1</v>
      </c>
      <c r="I1889" s="28" t="str">
        <f>IFERROR(INDEX(Categorization!$D$2:$E$111,MATCH(Table1[[#This Row],[Category]],Categorization!$D$2:$D$111,0),2),"Blank")</f>
        <v>Blank</v>
      </c>
    </row>
    <row r="1890" spans="1:9" x14ac:dyDescent="0.2">
      <c r="A1890" s="28">
        <f>MONTH(B1890)</f>
        <v>1</v>
      </c>
      <c r="I1890" s="28" t="str">
        <f>IFERROR(INDEX(Categorization!$D$2:$E$111,MATCH(Table1[[#This Row],[Category]],Categorization!$D$2:$D$111,0),2),"Blank")</f>
        <v>Blank</v>
      </c>
    </row>
    <row r="1891" spans="1:9" x14ac:dyDescent="0.2">
      <c r="A1891" s="28">
        <f>MONTH(B1891)</f>
        <v>1</v>
      </c>
      <c r="I1891" s="28" t="str">
        <f>IFERROR(INDEX(Categorization!$D$2:$E$111,MATCH(Table1[[#This Row],[Category]],Categorization!$D$2:$D$111,0),2),"Blank")</f>
        <v>Blank</v>
      </c>
    </row>
    <row r="1892" spans="1:9" x14ac:dyDescent="0.2">
      <c r="A1892" s="28">
        <f>MONTH(B1892)</f>
        <v>1</v>
      </c>
      <c r="I1892" s="28" t="str">
        <f>IFERROR(INDEX(Categorization!$D$2:$E$111,MATCH(Table1[[#This Row],[Category]],Categorization!$D$2:$D$111,0),2),"Blank")</f>
        <v>Blank</v>
      </c>
    </row>
    <row r="1893" spans="1:9" x14ac:dyDescent="0.2">
      <c r="A1893" s="28">
        <f>MONTH(B1893)</f>
        <v>1</v>
      </c>
      <c r="I1893" s="28" t="str">
        <f>IFERROR(INDEX(Categorization!$D$2:$E$111,MATCH(Table1[[#This Row],[Category]],Categorization!$D$2:$D$111,0),2),"Blank")</f>
        <v>Blank</v>
      </c>
    </row>
    <row r="1894" spans="1:9" x14ac:dyDescent="0.2">
      <c r="A1894" s="28">
        <f>MONTH(B1894)</f>
        <v>1</v>
      </c>
      <c r="I1894" s="28" t="str">
        <f>IFERROR(INDEX(Categorization!$D$2:$E$111,MATCH(Table1[[#This Row],[Category]],Categorization!$D$2:$D$111,0),2),"Blank")</f>
        <v>Blank</v>
      </c>
    </row>
    <row r="1895" spans="1:9" x14ac:dyDescent="0.2">
      <c r="A1895" s="28">
        <f>MONTH(B1895)</f>
        <v>1</v>
      </c>
      <c r="I1895" s="28" t="str">
        <f>IFERROR(INDEX(Categorization!$D$2:$E$111,MATCH(Table1[[#This Row],[Category]],Categorization!$D$2:$D$111,0),2),"Blank")</f>
        <v>Blank</v>
      </c>
    </row>
    <row r="1896" spans="1:9" x14ac:dyDescent="0.2">
      <c r="A1896" s="28">
        <f>MONTH(B1896)</f>
        <v>1</v>
      </c>
      <c r="I1896" s="28" t="str">
        <f>IFERROR(INDEX(Categorization!$D$2:$E$111,MATCH(Table1[[#This Row],[Category]],Categorization!$D$2:$D$111,0),2),"Blank")</f>
        <v>Blank</v>
      </c>
    </row>
    <row r="1897" spans="1:9" x14ac:dyDescent="0.2">
      <c r="A1897" s="28">
        <f>MONTH(B1897)</f>
        <v>1</v>
      </c>
      <c r="I1897" s="28" t="str">
        <f>IFERROR(INDEX(Categorization!$D$2:$E$111,MATCH(Table1[[#This Row],[Category]],Categorization!$D$2:$D$111,0),2),"Blank")</f>
        <v>Blank</v>
      </c>
    </row>
    <row r="1898" spans="1:9" x14ac:dyDescent="0.2">
      <c r="A1898" s="28">
        <f>MONTH(B1898)</f>
        <v>1</v>
      </c>
      <c r="I1898" s="28" t="str">
        <f>IFERROR(INDEX(Categorization!$D$2:$E$111,MATCH(Table1[[#This Row],[Category]],Categorization!$D$2:$D$111,0),2),"Blank")</f>
        <v>Blank</v>
      </c>
    </row>
    <row r="1899" spans="1:9" x14ac:dyDescent="0.2">
      <c r="A1899" s="28">
        <f>MONTH(B1899)</f>
        <v>1</v>
      </c>
      <c r="I1899" s="28" t="str">
        <f>IFERROR(INDEX(Categorization!$D$2:$E$111,MATCH(Table1[[#This Row],[Category]],Categorization!$D$2:$D$111,0),2),"Blank")</f>
        <v>Blank</v>
      </c>
    </row>
    <row r="1900" spans="1:9" x14ac:dyDescent="0.2">
      <c r="A1900" s="28">
        <f>MONTH(B1900)</f>
        <v>1</v>
      </c>
      <c r="I1900" s="28" t="str">
        <f>IFERROR(INDEX(Categorization!$D$2:$E$111,MATCH(Table1[[#This Row],[Category]],Categorization!$D$2:$D$111,0),2),"Blank")</f>
        <v>Blank</v>
      </c>
    </row>
    <row r="1901" spans="1:9" x14ac:dyDescent="0.2">
      <c r="A1901" s="28">
        <f>MONTH(B1901)</f>
        <v>1</v>
      </c>
      <c r="I1901" s="28" t="str">
        <f>IFERROR(INDEX(Categorization!$D$2:$E$111,MATCH(Table1[[#This Row],[Category]],Categorization!$D$2:$D$111,0),2),"Blank")</f>
        <v>Blank</v>
      </c>
    </row>
    <row r="1902" spans="1:9" x14ac:dyDescent="0.2">
      <c r="A1902" s="28">
        <f>MONTH(B1902)</f>
        <v>1</v>
      </c>
      <c r="I1902" s="28" t="str">
        <f>IFERROR(INDEX(Categorization!$D$2:$E$111,MATCH(Table1[[#This Row],[Category]],Categorization!$D$2:$D$111,0),2),"Blank")</f>
        <v>Blank</v>
      </c>
    </row>
    <row r="1903" spans="1:9" x14ac:dyDescent="0.2">
      <c r="A1903" s="28">
        <f>MONTH(B1903)</f>
        <v>1</v>
      </c>
      <c r="I1903" s="28" t="str">
        <f>IFERROR(INDEX(Categorization!$D$2:$E$111,MATCH(Table1[[#This Row],[Category]],Categorization!$D$2:$D$111,0),2),"Blank")</f>
        <v>Blank</v>
      </c>
    </row>
    <row r="1904" spans="1:9" x14ac:dyDescent="0.2">
      <c r="A1904" s="28">
        <f>MONTH(B1904)</f>
        <v>1</v>
      </c>
      <c r="I1904" s="28" t="str">
        <f>IFERROR(INDEX(Categorization!$D$2:$E$111,MATCH(Table1[[#This Row],[Category]],Categorization!$D$2:$D$111,0),2),"Blank")</f>
        <v>Blank</v>
      </c>
    </row>
    <row r="1905" spans="1:9" x14ac:dyDescent="0.2">
      <c r="A1905" s="28">
        <f>MONTH(B1905)</f>
        <v>1</v>
      </c>
      <c r="I1905" s="28" t="str">
        <f>IFERROR(INDEX(Categorization!$D$2:$E$111,MATCH(Table1[[#This Row],[Category]],Categorization!$D$2:$D$111,0),2),"Blank")</f>
        <v>Blank</v>
      </c>
    </row>
    <row r="1906" spans="1:9" x14ac:dyDescent="0.2">
      <c r="A1906" s="28">
        <f>MONTH(B1906)</f>
        <v>1</v>
      </c>
      <c r="I1906" s="28" t="str">
        <f>IFERROR(INDEX(Categorization!$D$2:$E$111,MATCH(Table1[[#This Row],[Category]],Categorization!$D$2:$D$111,0),2),"Blank")</f>
        <v>Blank</v>
      </c>
    </row>
    <row r="1907" spans="1:9" x14ac:dyDescent="0.2">
      <c r="A1907" s="28">
        <f>MONTH(B1907)</f>
        <v>1</v>
      </c>
      <c r="I1907" s="28" t="str">
        <f>IFERROR(INDEX(Categorization!$D$2:$E$111,MATCH(Table1[[#This Row],[Category]],Categorization!$D$2:$D$111,0),2),"Blank")</f>
        <v>Blank</v>
      </c>
    </row>
    <row r="1908" spans="1:9" x14ac:dyDescent="0.2">
      <c r="A1908" s="28">
        <f>MONTH(B1908)</f>
        <v>1</v>
      </c>
      <c r="I1908" s="28" t="str">
        <f>IFERROR(INDEX(Categorization!$D$2:$E$111,MATCH(Table1[[#This Row],[Category]],Categorization!$D$2:$D$111,0),2),"Blank")</f>
        <v>Blank</v>
      </c>
    </row>
    <row r="1909" spans="1:9" x14ac:dyDescent="0.2">
      <c r="A1909" s="28">
        <f>MONTH(B1909)</f>
        <v>1</v>
      </c>
      <c r="I1909" s="28" t="str">
        <f>IFERROR(INDEX(Categorization!$D$2:$E$111,MATCH(Table1[[#This Row],[Category]],Categorization!$D$2:$D$111,0),2),"Blank")</f>
        <v>Blank</v>
      </c>
    </row>
    <row r="1910" spans="1:9" x14ac:dyDescent="0.2">
      <c r="A1910" s="28">
        <f>MONTH(B1910)</f>
        <v>1</v>
      </c>
      <c r="I1910" s="28" t="str">
        <f>IFERROR(INDEX(Categorization!$D$2:$E$111,MATCH(Table1[[#This Row],[Category]],Categorization!$D$2:$D$111,0),2),"Blank")</f>
        <v>Blank</v>
      </c>
    </row>
    <row r="1911" spans="1:9" x14ac:dyDescent="0.2">
      <c r="A1911" s="28">
        <f>MONTH(B1911)</f>
        <v>1</v>
      </c>
      <c r="I1911" s="28" t="str">
        <f>IFERROR(INDEX(Categorization!$D$2:$E$111,MATCH(Table1[[#This Row],[Category]],Categorization!$D$2:$D$111,0),2),"Blank")</f>
        <v>Blank</v>
      </c>
    </row>
    <row r="1912" spans="1:9" x14ac:dyDescent="0.2">
      <c r="A1912" s="28">
        <f>MONTH(B1912)</f>
        <v>1</v>
      </c>
      <c r="I1912" s="28" t="str">
        <f>IFERROR(INDEX(Categorization!$D$2:$E$111,MATCH(Table1[[#This Row],[Category]],Categorization!$D$2:$D$111,0),2),"Blank")</f>
        <v>Blank</v>
      </c>
    </row>
    <row r="1913" spans="1:9" x14ac:dyDescent="0.2">
      <c r="A1913" s="28">
        <f>MONTH(B1913)</f>
        <v>1</v>
      </c>
      <c r="I1913" s="28" t="str">
        <f>IFERROR(INDEX(Categorization!$D$2:$E$111,MATCH(Table1[[#This Row],[Category]],Categorization!$D$2:$D$111,0),2),"Blank")</f>
        <v>Blank</v>
      </c>
    </row>
    <row r="1914" spans="1:9" x14ac:dyDescent="0.2">
      <c r="A1914" s="28">
        <f>MONTH(B1914)</f>
        <v>1</v>
      </c>
      <c r="I1914" s="28" t="str">
        <f>IFERROR(INDEX(Categorization!$D$2:$E$111,MATCH(Table1[[#This Row],[Category]],Categorization!$D$2:$D$111,0),2),"Blank")</f>
        <v>Blank</v>
      </c>
    </row>
    <row r="1915" spans="1:9" x14ac:dyDescent="0.2">
      <c r="A1915" s="28">
        <f>MONTH(B1915)</f>
        <v>1</v>
      </c>
      <c r="I1915" s="28" t="str">
        <f>IFERROR(INDEX(Categorization!$D$2:$E$111,MATCH(Table1[[#This Row],[Category]],Categorization!$D$2:$D$111,0),2),"Blank")</f>
        <v>Blank</v>
      </c>
    </row>
    <row r="1916" spans="1:9" x14ac:dyDescent="0.2">
      <c r="A1916" s="28">
        <f>MONTH(B1916)</f>
        <v>1</v>
      </c>
      <c r="I1916" s="28" t="str">
        <f>IFERROR(INDEX(Categorization!$D$2:$E$111,MATCH(Table1[[#This Row],[Category]],Categorization!$D$2:$D$111,0),2),"Blank")</f>
        <v>Blank</v>
      </c>
    </row>
    <row r="1917" spans="1:9" x14ac:dyDescent="0.2">
      <c r="A1917" s="28">
        <f>MONTH(B1917)</f>
        <v>1</v>
      </c>
      <c r="I1917" s="28" t="str">
        <f>IFERROR(INDEX(Categorization!$D$2:$E$111,MATCH(Table1[[#This Row],[Category]],Categorization!$D$2:$D$111,0),2),"Blank")</f>
        <v>Blank</v>
      </c>
    </row>
    <row r="1918" spans="1:9" x14ac:dyDescent="0.2">
      <c r="A1918" s="28">
        <f>MONTH(B1918)</f>
        <v>1</v>
      </c>
      <c r="I1918" s="28" t="str">
        <f>IFERROR(INDEX(Categorization!$D$2:$E$111,MATCH(Table1[[#This Row],[Category]],Categorization!$D$2:$D$111,0),2),"Blank")</f>
        <v>Blank</v>
      </c>
    </row>
    <row r="1919" spans="1:9" x14ac:dyDescent="0.2">
      <c r="A1919" s="28">
        <f>MONTH(B1919)</f>
        <v>1</v>
      </c>
      <c r="I1919" s="28" t="str">
        <f>IFERROR(INDEX(Categorization!$D$2:$E$111,MATCH(Table1[[#This Row],[Category]],Categorization!$D$2:$D$111,0),2),"Blank")</f>
        <v>Blank</v>
      </c>
    </row>
    <row r="1920" spans="1:9" x14ac:dyDescent="0.2">
      <c r="A1920" s="28">
        <f>MONTH(B1920)</f>
        <v>1</v>
      </c>
      <c r="I1920" s="28" t="str">
        <f>IFERROR(INDEX(Categorization!$D$2:$E$111,MATCH(Table1[[#This Row],[Category]],Categorization!$D$2:$D$111,0),2),"Blank")</f>
        <v>Blank</v>
      </c>
    </row>
    <row r="1921" spans="1:9" x14ac:dyDescent="0.2">
      <c r="A1921" s="28">
        <f>MONTH(B1921)</f>
        <v>1</v>
      </c>
      <c r="I1921" s="28" t="str">
        <f>IFERROR(INDEX(Categorization!$D$2:$E$111,MATCH(Table1[[#This Row],[Category]],Categorization!$D$2:$D$111,0),2),"Blank")</f>
        <v>Blank</v>
      </c>
    </row>
    <row r="1922" spans="1:9" x14ac:dyDescent="0.2">
      <c r="A1922" s="28">
        <f>MONTH(B1922)</f>
        <v>1</v>
      </c>
      <c r="I1922" s="28" t="str">
        <f>IFERROR(INDEX(Categorization!$D$2:$E$111,MATCH(Table1[[#This Row],[Category]],Categorization!$D$2:$D$111,0),2),"Blank")</f>
        <v>Blank</v>
      </c>
    </row>
    <row r="1923" spans="1:9" x14ac:dyDescent="0.2">
      <c r="A1923" s="28">
        <f>MONTH(B1923)</f>
        <v>1</v>
      </c>
      <c r="I1923" s="28" t="str">
        <f>IFERROR(INDEX(Categorization!$D$2:$E$111,MATCH(Table1[[#This Row],[Category]],Categorization!$D$2:$D$111,0),2),"Blank")</f>
        <v>Blank</v>
      </c>
    </row>
    <row r="1924" spans="1:9" x14ac:dyDescent="0.2">
      <c r="A1924" s="28">
        <f>MONTH(B1924)</f>
        <v>1</v>
      </c>
      <c r="I1924" s="28" t="str">
        <f>IFERROR(INDEX(Categorization!$D$2:$E$111,MATCH(Table1[[#This Row],[Category]],Categorization!$D$2:$D$111,0),2),"Blank")</f>
        <v>Blank</v>
      </c>
    </row>
    <row r="1925" spans="1:9" x14ac:dyDescent="0.2">
      <c r="A1925" s="28">
        <f>MONTH(B1925)</f>
        <v>1</v>
      </c>
      <c r="I1925" s="28" t="str">
        <f>IFERROR(INDEX(Categorization!$D$2:$E$111,MATCH(Table1[[#This Row],[Category]],Categorization!$D$2:$D$111,0),2),"Blank")</f>
        <v>Blank</v>
      </c>
    </row>
    <row r="1926" spans="1:9" x14ac:dyDescent="0.2">
      <c r="A1926" s="28">
        <f>MONTH(B1926)</f>
        <v>1</v>
      </c>
      <c r="I1926" s="28" t="str">
        <f>IFERROR(INDEX(Categorization!$D$2:$E$111,MATCH(Table1[[#This Row],[Category]],Categorization!$D$2:$D$111,0),2),"Blank")</f>
        <v>Blank</v>
      </c>
    </row>
    <row r="1927" spans="1:9" x14ac:dyDescent="0.2">
      <c r="A1927" s="28">
        <f>MONTH(B1927)</f>
        <v>1</v>
      </c>
      <c r="I1927" s="28" t="str">
        <f>IFERROR(INDEX(Categorization!$D$2:$E$111,MATCH(Table1[[#This Row],[Category]],Categorization!$D$2:$D$111,0),2),"Blank")</f>
        <v>Blank</v>
      </c>
    </row>
    <row r="1928" spans="1:9" x14ac:dyDescent="0.2">
      <c r="A1928" s="28">
        <f>MONTH(B1928)</f>
        <v>1</v>
      </c>
      <c r="I1928" s="28" t="str">
        <f>IFERROR(INDEX(Categorization!$D$2:$E$111,MATCH(Table1[[#This Row],[Category]],Categorization!$D$2:$D$111,0),2),"Blank")</f>
        <v>Blank</v>
      </c>
    </row>
    <row r="1929" spans="1:9" x14ac:dyDescent="0.2">
      <c r="A1929" s="28">
        <f>MONTH(B1929)</f>
        <v>1</v>
      </c>
      <c r="I1929" s="28" t="str">
        <f>IFERROR(INDEX(Categorization!$D$2:$E$111,MATCH(Table1[[#This Row],[Category]],Categorization!$D$2:$D$111,0),2),"Blank")</f>
        <v>Blank</v>
      </c>
    </row>
    <row r="1930" spans="1:9" x14ac:dyDescent="0.2">
      <c r="A1930" s="28">
        <f>MONTH(B1930)</f>
        <v>1</v>
      </c>
      <c r="I1930" s="28" t="str">
        <f>IFERROR(INDEX(Categorization!$D$2:$E$111,MATCH(Table1[[#This Row],[Category]],Categorization!$D$2:$D$111,0),2),"Blank")</f>
        <v>Blank</v>
      </c>
    </row>
    <row r="1931" spans="1:9" x14ac:dyDescent="0.2">
      <c r="A1931" s="28">
        <f>MONTH(B1931)</f>
        <v>1</v>
      </c>
      <c r="I1931" s="28" t="str">
        <f>IFERROR(INDEX(Categorization!$D$2:$E$111,MATCH(Table1[[#This Row],[Category]],Categorization!$D$2:$D$111,0),2),"Blank")</f>
        <v>Blank</v>
      </c>
    </row>
    <row r="1932" spans="1:9" x14ac:dyDescent="0.2">
      <c r="A1932" s="28">
        <f>MONTH(B1932)</f>
        <v>1</v>
      </c>
      <c r="I1932" s="28" t="str">
        <f>IFERROR(INDEX(Categorization!$D$2:$E$111,MATCH(Table1[[#This Row],[Category]],Categorization!$D$2:$D$111,0),2),"Blank")</f>
        <v>Blank</v>
      </c>
    </row>
    <row r="1933" spans="1:9" x14ac:dyDescent="0.2">
      <c r="A1933" s="28">
        <f>MONTH(B1933)</f>
        <v>1</v>
      </c>
      <c r="I1933" s="28" t="str">
        <f>IFERROR(INDEX(Categorization!$D$2:$E$111,MATCH(Table1[[#This Row],[Category]],Categorization!$D$2:$D$111,0),2),"Blank")</f>
        <v>Blank</v>
      </c>
    </row>
    <row r="1934" spans="1:9" x14ac:dyDescent="0.2">
      <c r="A1934" s="28">
        <f>MONTH(B1934)</f>
        <v>1</v>
      </c>
      <c r="I1934" s="28" t="str">
        <f>IFERROR(INDEX(Categorization!$D$2:$E$111,MATCH(Table1[[#This Row],[Category]],Categorization!$D$2:$D$111,0),2),"Blank")</f>
        <v>Blank</v>
      </c>
    </row>
    <row r="1935" spans="1:9" x14ac:dyDescent="0.2">
      <c r="A1935" s="28">
        <f>MONTH(B1935)</f>
        <v>1</v>
      </c>
      <c r="I1935" s="28" t="str">
        <f>IFERROR(INDEX(Categorization!$D$2:$E$111,MATCH(Table1[[#This Row],[Category]],Categorization!$D$2:$D$111,0),2),"Blank")</f>
        <v>Blank</v>
      </c>
    </row>
    <row r="1936" spans="1:9" x14ac:dyDescent="0.2">
      <c r="A1936" s="28">
        <f>MONTH(B1936)</f>
        <v>1</v>
      </c>
      <c r="I1936" s="28" t="str">
        <f>IFERROR(INDEX(Categorization!$D$2:$E$111,MATCH(Table1[[#This Row],[Category]],Categorization!$D$2:$D$111,0),2),"Blank")</f>
        <v>Blank</v>
      </c>
    </row>
    <row r="1937" spans="1:9" x14ac:dyDescent="0.2">
      <c r="A1937" s="28">
        <f>MONTH(B1937)</f>
        <v>1</v>
      </c>
      <c r="I1937" s="28" t="str">
        <f>IFERROR(INDEX(Categorization!$D$2:$E$111,MATCH(Table1[[#This Row],[Category]],Categorization!$D$2:$D$111,0),2),"Blank")</f>
        <v>Blank</v>
      </c>
    </row>
    <row r="1938" spans="1:9" x14ac:dyDescent="0.2">
      <c r="A1938" s="28">
        <f>MONTH(B1938)</f>
        <v>1</v>
      </c>
      <c r="I1938" s="28" t="str">
        <f>IFERROR(INDEX(Categorization!$D$2:$E$111,MATCH(Table1[[#This Row],[Category]],Categorization!$D$2:$D$111,0),2),"Blank")</f>
        <v>Blank</v>
      </c>
    </row>
    <row r="1939" spans="1:9" x14ac:dyDescent="0.2">
      <c r="A1939" s="28">
        <f>MONTH(B1939)</f>
        <v>1</v>
      </c>
      <c r="I1939" s="28" t="str">
        <f>IFERROR(INDEX(Categorization!$D$2:$E$111,MATCH(Table1[[#This Row],[Category]],Categorization!$D$2:$D$111,0),2),"Blank")</f>
        <v>Blank</v>
      </c>
    </row>
    <row r="1940" spans="1:9" x14ac:dyDescent="0.2">
      <c r="A1940" s="28">
        <f>MONTH(B1940)</f>
        <v>1</v>
      </c>
      <c r="I1940" s="28" t="str">
        <f>IFERROR(INDEX(Categorization!$D$2:$E$111,MATCH(Table1[[#This Row],[Category]],Categorization!$D$2:$D$111,0),2),"Blank")</f>
        <v>Blank</v>
      </c>
    </row>
    <row r="1941" spans="1:9" x14ac:dyDescent="0.2">
      <c r="A1941" s="28">
        <f>MONTH(B1941)</f>
        <v>1</v>
      </c>
      <c r="I1941" s="28" t="str">
        <f>IFERROR(INDEX(Categorization!$D$2:$E$111,MATCH(Table1[[#This Row],[Category]],Categorization!$D$2:$D$111,0),2),"Blank")</f>
        <v>Blank</v>
      </c>
    </row>
    <row r="1942" spans="1:9" x14ac:dyDescent="0.2">
      <c r="A1942" s="28">
        <f>MONTH(B1942)</f>
        <v>1</v>
      </c>
      <c r="I1942" s="28" t="str">
        <f>IFERROR(INDEX(Categorization!$D$2:$E$111,MATCH(Table1[[#This Row],[Category]],Categorization!$D$2:$D$111,0),2),"Blank")</f>
        <v>Blank</v>
      </c>
    </row>
    <row r="1943" spans="1:9" x14ac:dyDescent="0.2">
      <c r="A1943" s="28">
        <f>MONTH(B1943)</f>
        <v>1</v>
      </c>
      <c r="I1943" s="28" t="str">
        <f>IFERROR(INDEX(Categorization!$D$2:$E$111,MATCH(Table1[[#This Row],[Category]],Categorization!$D$2:$D$111,0),2),"Blank")</f>
        <v>Blank</v>
      </c>
    </row>
    <row r="1944" spans="1:9" x14ac:dyDescent="0.2">
      <c r="A1944" s="28">
        <f>MONTH(B1944)</f>
        <v>1</v>
      </c>
      <c r="I1944" s="28" t="str">
        <f>IFERROR(INDEX(Categorization!$D$2:$E$111,MATCH(Table1[[#This Row],[Category]],Categorization!$D$2:$D$111,0),2),"Blank")</f>
        <v>Blank</v>
      </c>
    </row>
    <row r="1945" spans="1:9" x14ac:dyDescent="0.2">
      <c r="A1945" s="28">
        <f>MONTH(B1945)</f>
        <v>1</v>
      </c>
      <c r="I1945" s="28" t="str">
        <f>IFERROR(INDEX(Categorization!$D$2:$E$111,MATCH(Table1[[#This Row],[Category]],Categorization!$D$2:$D$111,0),2),"Blank")</f>
        <v>Blank</v>
      </c>
    </row>
    <row r="1946" spans="1:9" x14ac:dyDescent="0.2">
      <c r="A1946" s="28">
        <f>MONTH(B1946)</f>
        <v>1</v>
      </c>
      <c r="I1946" s="28" t="str">
        <f>IFERROR(INDEX(Categorization!$D$2:$E$111,MATCH(Table1[[#This Row],[Category]],Categorization!$D$2:$D$111,0),2),"Blank")</f>
        <v>Blank</v>
      </c>
    </row>
    <row r="1947" spans="1:9" x14ac:dyDescent="0.2">
      <c r="A1947" s="28">
        <f>MONTH(B1947)</f>
        <v>1</v>
      </c>
      <c r="I1947" s="28" t="str">
        <f>IFERROR(INDEX(Categorization!$D$2:$E$111,MATCH(Table1[[#This Row],[Category]],Categorization!$D$2:$D$111,0),2),"Blank")</f>
        <v>Blank</v>
      </c>
    </row>
    <row r="1948" spans="1:9" x14ac:dyDescent="0.2">
      <c r="A1948" s="28">
        <f>MONTH(B1948)</f>
        <v>1</v>
      </c>
      <c r="I1948" s="28" t="str">
        <f>IFERROR(INDEX(Categorization!$D$2:$E$111,MATCH(Table1[[#This Row],[Category]],Categorization!$D$2:$D$111,0),2),"Blank")</f>
        <v>Blank</v>
      </c>
    </row>
    <row r="1949" spans="1:9" x14ac:dyDescent="0.2">
      <c r="A1949" s="28">
        <f>MONTH(B1949)</f>
        <v>1</v>
      </c>
      <c r="I1949" s="28" t="str">
        <f>IFERROR(INDEX(Categorization!$D$2:$E$111,MATCH(Table1[[#This Row],[Category]],Categorization!$D$2:$D$111,0),2),"Blank")</f>
        <v>Blank</v>
      </c>
    </row>
    <row r="1950" spans="1:9" x14ac:dyDescent="0.2">
      <c r="A1950" s="28">
        <f>MONTH(B1950)</f>
        <v>1</v>
      </c>
      <c r="I1950" s="28" t="str">
        <f>IFERROR(INDEX(Categorization!$D$2:$E$111,MATCH(Table1[[#This Row],[Category]],Categorization!$D$2:$D$111,0),2),"Blank")</f>
        <v>Blank</v>
      </c>
    </row>
    <row r="1951" spans="1:9" x14ac:dyDescent="0.2">
      <c r="A1951" s="28">
        <f>MONTH(B1951)</f>
        <v>1</v>
      </c>
      <c r="I1951" s="28" t="str">
        <f>IFERROR(INDEX(Categorization!$D$2:$E$111,MATCH(Table1[[#This Row],[Category]],Categorization!$D$2:$D$111,0),2),"Blank")</f>
        <v>Blank</v>
      </c>
    </row>
    <row r="1952" spans="1:9" x14ac:dyDescent="0.2">
      <c r="A1952" s="28">
        <f>MONTH(B1952)</f>
        <v>1</v>
      </c>
      <c r="I1952" s="28" t="str">
        <f>IFERROR(INDEX(Categorization!$D$2:$E$111,MATCH(Table1[[#This Row],[Category]],Categorization!$D$2:$D$111,0),2),"Blank")</f>
        <v>Blank</v>
      </c>
    </row>
    <row r="1953" spans="1:9" x14ac:dyDescent="0.2">
      <c r="A1953" s="28">
        <f>MONTH(B1953)</f>
        <v>1</v>
      </c>
      <c r="I1953" s="28" t="str">
        <f>IFERROR(INDEX(Categorization!$D$2:$E$111,MATCH(Table1[[#This Row],[Category]],Categorization!$D$2:$D$111,0),2),"Blank")</f>
        <v>Blank</v>
      </c>
    </row>
    <row r="1954" spans="1:9" x14ac:dyDescent="0.2">
      <c r="A1954" s="28">
        <f>MONTH(B1954)</f>
        <v>1</v>
      </c>
      <c r="I1954" s="28" t="str">
        <f>IFERROR(INDEX(Categorization!$D$2:$E$111,MATCH(Table1[[#This Row],[Category]],Categorization!$D$2:$D$111,0),2),"Blank")</f>
        <v>Blank</v>
      </c>
    </row>
    <row r="1955" spans="1:9" x14ac:dyDescent="0.2">
      <c r="A1955" s="28">
        <f>MONTH(B1955)</f>
        <v>1</v>
      </c>
      <c r="I1955" s="28" t="str">
        <f>IFERROR(INDEX(Categorization!$D$2:$E$111,MATCH(Table1[[#This Row],[Category]],Categorization!$D$2:$D$111,0),2),"Blank")</f>
        <v>Blank</v>
      </c>
    </row>
    <row r="1956" spans="1:9" x14ac:dyDescent="0.2">
      <c r="A1956" s="28">
        <f>MONTH(B1956)</f>
        <v>1</v>
      </c>
      <c r="I1956" s="28" t="str">
        <f>IFERROR(INDEX(Categorization!$D$2:$E$111,MATCH(Table1[[#This Row],[Category]],Categorization!$D$2:$D$111,0),2),"Blank")</f>
        <v>Blank</v>
      </c>
    </row>
    <row r="1957" spans="1:9" x14ac:dyDescent="0.2">
      <c r="A1957" s="28">
        <f>MONTH(B1957)</f>
        <v>1</v>
      </c>
      <c r="I1957" s="28" t="str">
        <f>IFERROR(INDEX(Categorization!$D$2:$E$111,MATCH(Table1[[#This Row],[Category]],Categorization!$D$2:$D$111,0),2),"Blank")</f>
        <v>Blank</v>
      </c>
    </row>
    <row r="1958" spans="1:9" x14ac:dyDescent="0.2">
      <c r="A1958" s="28">
        <f>MONTH(B1958)</f>
        <v>1</v>
      </c>
      <c r="I1958" s="28" t="str">
        <f>IFERROR(INDEX(Categorization!$D$2:$E$111,MATCH(Table1[[#This Row],[Category]],Categorization!$D$2:$D$111,0),2),"Blank")</f>
        <v>Blank</v>
      </c>
    </row>
    <row r="1959" spans="1:9" x14ac:dyDescent="0.2">
      <c r="A1959" s="28">
        <f>MONTH(B1959)</f>
        <v>1</v>
      </c>
      <c r="I1959" s="28" t="str">
        <f>IFERROR(INDEX(Categorization!$D$2:$E$111,MATCH(Table1[[#This Row],[Category]],Categorization!$D$2:$D$111,0),2),"Blank")</f>
        <v>Blank</v>
      </c>
    </row>
    <row r="1960" spans="1:9" x14ac:dyDescent="0.2">
      <c r="A1960" s="28">
        <f>MONTH(B1960)</f>
        <v>1</v>
      </c>
      <c r="I1960" s="28" t="str">
        <f>IFERROR(INDEX(Categorization!$D$2:$E$111,MATCH(Table1[[#This Row],[Category]],Categorization!$D$2:$D$111,0),2),"Blank")</f>
        <v>Blank</v>
      </c>
    </row>
    <row r="1961" spans="1:9" x14ac:dyDescent="0.2">
      <c r="A1961" s="28">
        <f>MONTH(B1961)</f>
        <v>1</v>
      </c>
      <c r="I1961" s="28" t="str">
        <f>IFERROR(INDEX(Categorization!$D$2:$E$111,MATCH(Table1[[#This Row],[Category]],Categorization!$D$2:$D$111,0),2),"Blank")</f>
        <v>Blank</v>
      </c>
    </row>
    <row r="1962" spans="1:9" x14ac:dyDescent="0.2">
      <c r="A1962" s="28">
        <f>MONTH(B1962)</f>
        <v>1</v>
      </c>
      <c r="I1962" s="28" t="str">
        <f>IFERROR(INDEX(Categorization!$D$2:$E$111,MATCH(Table1[[#This Row],[Category]],Categorization!$D$2:$D$111,0),2),"Blank")</f>
        <v>Blank</v>
      </c>
    </row>
    <row r="1963" spans="1:9" x14ac:dyDescent="0.2">
      <c r="A1963" s="28">
        <f>MONTH(B1963)</f>
        <v>1</v>
      </c>
      <c r="I1963" s="28" t="str">
        <f>IFERROR(INDEX(Categorization!$D$2:$E$111,MATCH(Table1[[#This Row],[Category]],Categorization!$D$2:$D$111,0),2),"Blank")</f>
        <v>Blank</v>
      </c>
    </row>
    <row r="1964" spans="1:9" x14ac:dyDescent="0.2">
      <c r="A1964" s="28">
        <f>MONTH(B1964)</f>
        <v>1</v>
      </c>
      <c r="I1964" s="28" t="str">
        <f>IFERROR(INDEX(Categorization!$D$2:$E$111,MATCH(Table1[[#This Row],[Category]],Categorization!$D$2:$D$111,0),2),"Blank")</f>
        <v>Blank</v>
      </c>
    </row>
    <row r="1965" spans="1:9" x14ac:dyDescent="0.2">
      <c r="A1965" s="28">
        <f>MONTH(B1965)</f>
        <v>1</v>
      </c>
      <c r="I1965" s="28" t="str">
        <f>IFERROR(INDEX(Categorization!$D$2:$E$111,MATCH(Table1[[#This Row],[Category]],Categorization!$D$2:$D$111,0),2),"Blank")</f>
        <v>Blank</v>
      </c>
    </row>
    <row r="1966" spans="1:9" x14ac:dyDescent="0.2">
      <c r="A1966" s="28">
        <f>MONTH(B1966)</f>
        <v>1</v>
      </c>
      <c r="I1966" s="28" t="str">
        <f>IFERROR(INDEX(Categorization!$D$2:$E$111,MATCH(Table1[[#This Row],[Category]],Categorization!$D$2:$D$111,0),2),"Blank")</f>
        <v>Blank</v>
      </c>
    </row>
    <row r="1967" spans="1:9" x14ac:dyDescent="0.2">
      <c r="A1967" s="28">
        <f>MONTH(B1967)</f>
        <v>1</v>
      </c>
      <c r="I1967" s="28" t="str">
        <f>IFERROR(INDEX(Categorization!$D$2:$E$111,MATCH(Table1[[#This Row],[Category]],Categorization!$D$2:$D$111,0),2),"Blank")</f>
        <v>Blank</v>
      </c>
    </row>
    <row r="1968" spans="1:9" x14ac:dyDescent="0.2">
      <c r="A1968" s="28">
        <f>MONTH(B1968)</f>
        <v>1</v>
      </c>
      <c r="I1968" s="28" t="str">
        <f>IFERROR(INDEX(Categorization!$D$2:$E$111,MATCH(Table1[[#This Row],[Category]],Categorization!$D$2:$D$111,0),2),"Blank")</f>
        <v>Blank</v>
      </c>
    </row>
    <row r="1969" spans="1:9" x14ac:dyDescent="0.2">
      <c r="A1969" s="28">
        <f>MONTH(B1969)</f>
        <v>1</v>
      </c>
      <c r="I1969" s="28" t="str">
        <f>IFERROR(INDEX(Categorization!$D$2:$E$111,MATCH(Table1[[#This Row],[Category]],Categorization!$D$2:$D$111,0),2),"Blank")</f>
        <v>Blank</v>
      </c>
    </row>
    <row r="1970" spans="1:9" x14ac:dyDescent="0.2">
      <c r="A1970" s="28">
        <f>MONTH(B1970)</f>
        <v>1</v>
      </c>
      <c r="I1970" s="28" t="str">
        <f>IFERROR(INDEX(Categorization!$D$2:$E$111,MATCH(Table1[[#This Row],[Category]],Categorization!$D$2:$D$111,0),2),"Blank")</f>
        <v>Blank</v>
      </c>
    </row>
    <row r="1971" spans="1:9" x14ac:dyDescent="0.2">
      <c r="A1971" s="28">
        <f>MONTH(B1971)</f>
        <v>1</v>
      </c>
      <c r="I1971" s="28" t="str">
        <f>IFERROR(INDEX(Categorization!$D$2:$E$111,MATCH(Table1[[#This Row],[Category]],Categorization!$D$2:$D$111,0),2),"Blank")</f>
        <v>Blank</v>
      </c>
    </row>
    <row r="1972" spans="1:9" x14ac:dyDescent="0.2">
      <c r="A1972" s="28">
        <f>MONTH(B1972)</f>
        <v>1</v>
      </c>
      <c r="I1972" s="28" t="str">
        <f>IFERROR(INDEX(Categorization!$D$2:$E$111,MATCH(Table1[[#This Row],[Category]],Categorization!$D$2:$D$111,0),2),"Blank")</f>
        <v>Blank</v>
      </c>
    </row>
    <row r="1973" spans="1:9" x14ac:dyDescent="0.2">
      <c r="A1973" s="28">
        <f>MONTH(B1973)</f>
        <v>1</v>
      </c>
      <c r="I1973" s="28" t="str">
        <f>IFERROR(INDEX(Categorization!$D$2:$E$111,MATCH(Table1[[#This Row],[Category]],Categorization!$D$2:$D$111,0),2),"Blank")</f>
        <v>Blank</v>
      </c>
    </row>
    <row r="1974" spans="1:9" x14ac:dyDescent="0.2">
      <c r="A1974" s="28">
        <f>MONTH(B1974)</f>
        <v>1</v>
      </c>
      <c r="I1974" s="28" t="str">
        <f>IFERROR(INDEX(Categorization!$D$2:$E$111,MATCH(Table1[[#This Row],[Category]],Categorization!$D$2:$D$111,0),2),"Blank")</f>
        <v>Blank</v>
      </c>
    </row>
    <row r="1975" spans="1:9" x14ac:dyDescent="0.2">
      <c r="A1975" s="28">
        <f>MONTH(B1975)</f>
        <v>1</v>
      </c>
      <c r="I1975" s="28" t="str">
        <f>IFERROR(INDEX(Categorization!$D$2:$E$111,MATCH(Table1[[#This Row],[Category]],Categorization!$D$2:$D$111,0),2),"Blank")</f>
        <v>Blank</v>
      </c>
    </row>
    <row r="1976" spans="1:9" x14ac:dyDescent="0.2">
      <c r="A1976" s="28">
        <f>MONTH(B1976)</f>
        <v>1</v>
      </c>
      <c r="I1976" s="28" t="str">
        <f>IFERROR(INDEX(Categorization!$D$2:$E$111,MATCH(Table1[[#This Row],[Category]],Categorization!$D$2:$D$111,0),2),"Blank")</f>
        <v>Blank</v>
      </c>
    </row>
    <row r="1977" spans="1:9" x14ac:dyDescent="0.2">
      <c r="A1977" s="28">
        <f>MONTH(B1977)</f>
        <v>1</v>
      </c>
      <c r="I1977" s="28" t="str">
        <f>IFERROR(INDEX(Categorization!$D$2:$E$111,MATCH(Table1[[#This Row],[Category]],Categorization!$D$2:$D$111,0),2),"Blank")</f>
        <v>Blank</v>
      </c>
    </row>
    <row r="1978" spans="1:9" x14ac:dyDescent="0.2">
      <c r="A1978" s="28">
        <f>MONTH(B1978)</f>
        <v>1</v>
      </c>
      <c r="I1978" s="28" t="str">
        <f>IFERROR(INDEX(Categorization!$D$2:$E$111,MATCH(Table1[[#This Row],[Category]],Categorization!$D$2:$D$111,0),2),"Blank")</f>
        <v>Blank</v>
      </c>
    </row>
    <row r="1979" spans="1:9" x14ac:dyDescent="0.2">
      <c r="A1979" s="28">
        <f>MONTH(B1979)</f>
        <v>1</v>
      </c>
      <c r="I1979" s="28" t="str">
        <f>IFERROR(INDEX(Categorization!$D$2:$E$111,MATCH(Table1[[#This Row],[Category]],Categorization!$D$2:$D$111,0),2),"Blank")</f>
        <v>Blank</v>
      </c>
    </row>
    <row r="1980" spans="1:9" x14ac:dyDescent="0.2">
      <c r="A1980" s="28">
        <f>MONTH(B1980)</f>
        <v>1</v>
      </c>
      <c r="I1980" s="28" t="str">
        <f>IFERROR(INDEX(Categorization!$D$2:$E$111,MATCH(Table1[[#This Row],[Category]],Categorization!$D$2:$D$111,0),2),"Blank")</f>
        <v>Blank</v>
      </c>
    </row>
    <row r="1981" spans="1:9" x14ac:dyDescent="0.2">
      <c r="A1981" s="28">
        <f>MONTH(B1981)</f>
        <v>1</v>
      </c>
      <c r="I1981" s="28" t="str">
        <f>IFERROR(INDEX(Categorization!$D$2:$E$111,MATCH(Table1[[#This Row],[Category]],Categorization!$D$2:$D$111,0),2),"Blank")</f>
        <v>Blank</v>
      </c>
    </row>
    <row r="1982" spans="1:9" x14ac:dyDescent="0.2">
      <c r="A1982" s="28">
        <f>MONTH(B1982)</f>
        <v>1</v>
      </c>
      <c r="I1982" s="28" t="str">
        <f>IFERROR(INDEX(Categorization!$D$2:$E$111,MATCH(Table1[[#This Row],[Category]],Categorization!$D$2:$D$111,0),2),"Blank")</f>
        <v>Blank</v>
      </c>
    </row>
    <row r="1983" spans="1:9" x14ac:dyDescent="0.2">
      <c r="A1983" s="28">
        <f>MONTH(B1983)</f>
        <v>1</v>
      </c>
      <c r="I1983" s="28" t="str">
        <f>IFERROR(INDEX(Categorization!$D$2:$E$111,MATCH(Table1[[#This Row],[Category]],Categorization!$D$2:$D$111,0),2),"Blank")</f>
        <v>Blank</v>
      </c>
    </row>
    <row r="1984" spans="1:9" x14ac:dyDescent="0.2">
      <c r="A1984" s="28">
        <f>MONTH(B1984)</f>
        <v>1</v>
      </c>
      <c r="I1984" s="28" t="str">
        <f>IFERROR(INDEX(Categorization!$D$2:$E$111,MATCH(Table1[[#This Row],[Category]],Categorization!$D$2:$D$111,0),2),"Blank")</f>
        <v>Blank</v>
      </c>
    </row>
    <row r="1985" spans="1:9" x14ac:dyDescent="0.2">
      <c r="A1985" s="28">
        <f>MONTH(B1985)</f>
        <v>1</v>
      </c>
      <c r="I1985" s="28" t="str">
        <f>IFERROR(INDEX(Categorization!$D$2:$E$111,MATCH(Table1[[#This Row],[Category]],Categorization!$D$2:$D$111,0),2),"Blank")</f>
        <v>Blank</v>
      </c>
    </row>
    <row r="1986" spans="1:9" x14ac:dyDescent="0.2">
      <c r="A1986" s="28">
        <f>MONTH(B1986)</f>
        <v>1</v>
      </c>
      <c r="I1986" s="28" t="str">
        <f>IFERROR(INDEX(Categorization!$D$2:$E$111,MATCH(Table1[[#This Row],[Category]],Categorization!$D$2:$D$111,0),2),"Blank")</f>
        <v>Blank</v>
      </c>
    </row>
    <row r="1987" spans="1:9" x14ac:dyDescent="0.2">
      <c r="A1987" s="28">
        <f>MONTH(B1987)</f>
        <v>1</v>
      </c>
      <c r="I1987" s="28" t="str">
        <f>IFERROR(INDEX(Categorization!$D$2:$E$111,MATCH(Table1[[#This Row],[Category]],Categorization!$D$2:$D$111,0),2),"Blank")</f>
        <v>Blank</v>
      </c>
    </row>
    <row r="1988" spans="1:9" x14ac:dyDescent="0.2">
      <c r="A1988" s="28">
        <f>MONTH(B1988)</f>
        <v>1</v>
      </c>
      <c r="I1988" s="28" t="str">
        <f>IFERROR(INDEX(Categorization!$D$2:$E$111,MATCH(Table1[[#This Row],[Category]],Categorization!$D$2:$D$111,0),2),"Blank")</f>
        <v>Blank</v>
      </c>
    </row>
    <row r="1989" spans="1:9" x14ac:dyDescent="0.2">
      <c r="A1989" s="28">
        <f>MONTH(B1989)</f>
        <v>1</v>
      </c>
      <c r="I1989" s="28" t="str">
        <f>IFERROR(INDEX(Categorization!$D$2:$E$111,MATCH(Table1[[#This Row],[Category]],Categorization!$D$2:$D$111,0),2),"Blank")</f>
        <v>Blank</v>
      </c>
    </row>
    <row r="1990" spans="1:9" x14ac:dyDescent="0.2">
      <c r="A1990" s="28">
        <f>MONTH(B1990)</f>
        <v>1</v>
      </c>
      <c r="I1990" s="28" t="str">
        <f>IFERROR(INDEX(Categorization!$D$2:$E$111,MATCH(Table1[[#This Row],[Category]],Categorization!$D$2:$D$111,0),2),"Blank")</f>
        <v>Blank</v>
      </c>
    </row>
    <row r="1991" spans="1:9" x14ac:dyDescent="0.2">
      <c r="A1991" s="28">
        <f>MONTH(B1991)</f>
        <v>1</v>
      </c>
      <c r="I1991" s="28" t="str">
        <f>IFERROR(INDEX(Categorization!$D$2:$E$111,MATCH(Table1[[#This Row],[Category]],Categorization!$D$2:$D$111,0),2),"Blank")</f>
        <v>Blank</v>
      </c>
    </row>
    <row r="1992" spans="1:9" x14ac:dyDescent="0.2">
      <c r="A1992" s="28">
        <f>MONTH(B1992)</f>
        <v>1</v>
      </c>
      <c r="I1992" s="28" t="str">
        <f>IFERROR(INDEX(Categorization!$D$2:$E$111,MATCH(Table1[[#This Row],[Category]],Categorization!$D$2:$D$111,0),2),"Blank")</f>
        <v>Blank</v>
      </c>
    </row>
    <row r="1993" spans="1:9" x14ac:dyDescent="0.2">
      <c r="A1993" s="28">
        <f>MONTH(B1993)</f>
        <v>1</v>
      </c>
      <c r="I1993" s="28" t="str">
        <f>IFERROR(INDEX(Categorization!$D$2:$E$111,MATCH(Table1[[#This Row],[Category]],Categorization!$D$2:$D$111,0),2),"Blank")</f>
        <v>Blank</v>
      </c>
    </row>
    <row r="1994" spans="1:9" x14ac:dyDescent="0.2">
      <c r="A1994" s="28">
        <f>MONTH(B1994)</f>
        <v>1</v>
      </c>
      <c r="I1994" s="28" t="str">
        <f>IFERROR(INDEX(Categorization!$D$2:$E$111,MATCH(Table1[[#This Row],[Category]],Categorization!$D$2:$D$111,0),2),"Blank")</f>
        <v>Blank</v>
      </c>
    </row>
    <row r="1995" spans="1:9" x14ac:dyDescent="0.2">
      <c r="A1995" s="28">
        <f>MONTH(B1995)</f>
        <v>1</v>
      </c>
      <c r="I1995" s="28" t="str">
        <f>IFERROR(INDEX(Categorization!$D$2:$E$111,MATCH(Table1[[#This Row],[Category]],Categorization!$D$2:$D$111,0),2),"Blank")</f>
        <v>Blank</v>
      </c>
    </row>
    <row r="1996" spans="1:9" x14ac:dyDescent="0.2">
      <c r="A1996" s="28">
        <f>MONTH(B1996)</f>
        <v>1</v>
      </c>
      <c r="I1996" s="28" t="str">
        <f>IFERROR(INDEX(Categorization!$D$2:$E$111,MATCH(Table1[[#This Row],[Category]],Categorization!$D$2:$D$111,0),2),"Blank")</f>
        <v>Blank</v>
      </c>
    </row>
    <row r="1997" spans="1:9" x14ac:dyDescent="0.2">
      <c r="A1997" s="28">
        <f>MONTH(B1997)</f>
        <v>1</v>
      </c>
      <c r="I1997" s="28" t="str">
        <f>IFERROR(INDEX(Categorization!$D$2:$E$111,MATCH(Table1[[#This Row],[Category]],Categorization!$D$2:$D$111,0),2),"Blank")</f>
        <v>Blank</v>
      </c>
    </row>
    <row r="1998" spans="1:9" x14ac:dyDescent="0.2">
      <c r="A1998" s="28">
        <f>MONTH(B1998)</f>
        <v>1</v>
      </c>
      <c r="I1998" s="28" t="str">
        <f>IFERROR(INDEX(Categorization!$D$2:$E$111,MATCH(Table1[[#This Row],[Category]],Categorization!$D$2:$D$111,0),2),"Blank")</f>
        <v>Blank</v>
      </c>
    </row>
    <row r="1999" spans="1:9" x14ac:dyDescent="0.2">
      <c r="A1999" s="28">
        <f>MONTH(B1999)</f>
        <v>1</v>
      </c>
      <c r="I1999" s="28" t="str">
        <f>IFERROR(INDEX(Categorization!$D$2:$E$111,MATCH(Table1[[#This Row],[Category]],Categorization!$D$2:$D$111,0),2),"Blank")</f>
        <v>Blank</v>
      </c>
    </row>
    <row r="2000" spans="1:9" x14ac:dyDescent="0.2">
      <c r="A2000" s="28">
        <f>MONTH(B2000)</f>
        <v>1</v>
      </c>
      <c r="I2000" s="28" t="str">
        <f>IFERROR(INDEX(Categorization!$D$2:$E$111,MATCH(Table1[[#This Row],[Category]],Categorization!$D$2:$D$111,0),2),"Blank")</f>
        <v>Blank</v>
      </c>
    </row>
    <row r="2001" spans="1:9" x14ac:dyDescent="0.2">
      <c r="A2001" s="28">
        <f>MONTH(B2001)</f>
        <v>1</v>
      </c>
      <c r="I2001" s="28" t="str">
        <f>IFERROR(INDEX(Categorization!$D$2:$E$111,MATCH(Table1[[#This Row],[Category]],Categorization!$D$2:$D$111,0),2),"Blank")</f>
        <v>Blank</v>
      </c>
    </row>
    <row r="2002" spans="1:9" x14ac:dyDescent="0.2">
      <c r="A2002" s="28">
        <f>MONTH(B2002)</f>
        <v>1</v>
      </c>
      <c r="I2002" s="28" t="str">
        <f>IFERROR(INDEX(Categorization!$D$2:$E$111,MATCH(Table1[[#This Row],[Category]],Categorization!$D$2:$D$111,0),2),"Blank")</f>
        <v>Blank</v>
      </c>
    </row>
    <row r="2003" spans="1:9" x14ac:dyDescent="0.2">
      <c r="A2003" s="28">
        <f>MONTH(B2003)</f>
        <v>1</v>
      </c>
      <c r="I2003" s="28" t="str">
        <f>IFERROR(INDEX(Categorization!$D$2:$E$111,MATCH(Table1[[#This Row],[Category]],Categorization!$D$2:$D$111,0),2),"Blank")</f>
        <v>Blank</v>
      </c>
    </row>
    <row r="2004" spans="1:9" x14ac:dyDescent="0.2">
      <c r="A2004" s="28">
        <f>MONTH(B2004)</f>
        <v>1</v>
      </c>
      <c r="I2004" s="28" t="str">
        <f>IFERROR(INDEX(Categorization!$D$2:$E$111,MATCH(Table1[[#This Row],[Category]],Categorization!$D$2:$D$111,0),2),"Blank")</f>
        <v>Blank</v>
      </c>
    </row>
    <row r="2005" spans="1:9" x14ac:dyDescent="0.2">
      <c r="A2005" s="28">
        <f>MONTH(B2005)</f>
        <v>1</v>
      </c>
      <c r="I2005" s="28" t="str">
        <f>IFERROR(INDEX(Categorization!$D$2:$E$111,MATCH(Table1[[#This Row],[Category]],Categorization!$D$2:$D$111,0),2),"Blank")</f>
        <v>Blank</v>
      </c>
    </row>
    <row r="2006" spans="1:9" x14ac:dyDescent="0.2">
      <c r="A2006" s="28">
        <f>MONTH(B2006)</f>
        <v>1</v>
      </c>
      <c r="I2006" s="28" t="str">
        <f>IFERROR(INDEX(Categorization!$D$2:$E$111,MATCH(Table1[[#This Row],[Category]],Categorization!$D$2:$D$111,0),2),"Blank")</f>
        <v>Blank</v>
      </c>
    </row>
    <row r="2007" spans="1:9" x14ac:dyDescent="0.2">
      <c r="A2007" s="28">
        <f>MONTH(B2007)</f>
        <v>1</v>
      </c>
      <c r="I2007" s="28" t="str">
        <f>IFERROR(INDEX(Categorization!$D$2:$E$111,MATCH(Table1[[#This Row],[Category]],Categorization!$D$2:$D$111,0),2),"Blank")</f>
        <v>Blank</v>
      </c>
    </row>
  </sheetData>
  <dataValidations count="1">
    <dataValidation type="list" allowBlank="1" showInputMessage="1" showErrorMessage="1" sqref="G9:G1048576" xr:uid="{80B9667C-3D1C-4912-8769-8CA1D863D063}">
      <formula1>"X"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8F10E4E-114B-462C-AC62-04D5666B5430}">
          <x14:formula1>
            <xm:f>Categorization!$H$3:$H$12</xm:f>
          </x14:formula1>
          <xm:sqref>H9:H1048576</xm:sqref>
        </x14:dataValidation>
        <x14:dataValidation type="list" allowBlank="1" showInputMessage="1" showErrorMessage="1" xr:uid="{DDE6F8E1-457B-40DA-9A0A-96121DC51DB3}">
          <x14:formula1>
            <xm:f>Categorization!$D$3:$D$111</xm:f>
          </x14:formula1>
          <xm:sqref>F9:F1048576</xm:sqref>
        </x14:dataValidation>
        <x14:dataValidation type="list" allowBlank="1" showInputMessage="1" showErrorMessage="1" xr:uid="{D791C6C1-D4CC-45EE-B798-5F3128C5A713}">
          <x14:formula1>
            <xm:f>Categorization!$B$3:$B$9</xm:f>
          </x14:formula1>
          <xm:sqref>I9:I1048576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30BCC-0D47-40E1-9B0D-B9B24CC6F437}">
  <dimension ref="A2:P5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B29" sqref="B29"/>
    </sheetView>
  </sheetViews>
  <sheetFormatPr baseColWidth="10" defaultColWidth="8.83203125" defaultRowHeight="15" x14ac:dyDescent="0.2"/>
  <cols>
    <col min="1" max="1" width="5.6640625" style="142" customWidth="1"/>
    <col min="2" max="2" width="41.6640625" style="142" bestFit="1" customWidth="1"/>
    <col min="3" max="3" width="27" customWidth="1"/>
    <col min="4" max="4" width="2.1640625" customWidth="1"/>
    <col min="5" max="16" width="13.83203125" customWidth="1"/>
  </cols>
  <sheetData>
    <row r="2" spans="2:16" s="142" customFormat="1" ht="21" x14ac:dyDescent="0.25">
      <c r="B2" s="180" t="s">
        <v>346</v>
      </c>
    </row>
    <row r="3" spans="2:16" s="142" customFormat="1" ht="16" thickBot="1" x14ac:dyDescent="0.25">
      <c r="B3" s="143"/>
      <c r="C3" s="149" t="s">
        <v>58</v>
      </c>
      <c r="D3" s="150"/>
      <c r="E3" s="151">
        <v>44927</v>
      </c>
      <c r="F3" s="151">
        <v>44958</v>
      </c>
      <c r="G3" s="151">
        <v>44986</v>
      </c>
      <c r="H3" s="151">
        <v>45017</v>
      </c>
      <c r="I3" s="151">
        <v>45047</v>
      </c>
      <c r="J3" s="151">
        <v>45078</v>
      </c>
      <c r="K3" s="151">
        <v>45108</v>
      </c>
      <c r="L3" s="151">
        <v>45139</v>
      </c>
      <c r="M3" s="151">
        <v>45170</v>
      </c>
      <c r="N3" s="151">
        <v>45200</v>
      </c>
      <c r="O3" s="151">
        <v>45231</v>
      </c>
      <c r="P3" s="151">
        <v>45261</v>
      </c>
    </row>
    <row r="4" spans="2:16" x14ac:dyDescent="0.2">
      <c r="B4" s="144" t="s">
        <v>59</v>
      </c>
      <c r="C4" s="4">
        <f>SUM(C5:C7)</f>
        <v>107400</v>
      </c>
      <c r="D4" s="5"/>
      <c r="E4" s="5">
        <f t="shared" ref="E4:P4" si="0">SUM(E5:E7)</f>
        <v>0</v>
      </c>
      <c r="F4" s="5">
        <f>SUM(F5:F7)</f>
        <v>8500</v>
      </c>
      <c r="G4" s="5">
        <f t="shared" si="0"/>
        <v>15300</v>
      </c>
      <c r="H4" s="5">
        <f t="shared" si="0"/>
        <v>24500</v>
      </c>
      <c r="I4" s="5">
        <f t="shared" si="0"/>
        <v>23000</v>
      </c>
      <c r="J4" s="5">
        <f t="shared" si="0"/>
        <v>22600</v>
      </c>
      <c r="K4" s="5">
        <f t="shared" si="0"/>
        <v>7000</v>
      </c>
      <c r="L4" s="5">
        <f t="shared" si="0"/>
        <v>5000</v>
      </c>
      <c r="M4" s="5">
        <f t="shared" si="0"/>
        <v>1500</v>
      </c>
      <c r="N4" s="5">
        <f t="shared" si="0"/>
        <v>0</v>
      </c>
      <c r="O4" s="5">
        <f t="shared" si="0"/>
        <v>0</v>
      </c>
      <c r="P4" s="5">
        <f t="shared" si="0"/>
        <v>0</v>
      </c>
    </row>
    <row r="5" spans="2:16" x14ac:dyDescent="0.2">
      <c r="B5" s="145" t="str">
        <f>Categorization!D3</f>
        <v>Farm product sales</v>
      </c>
      <c r="C5" s="6">
        <f>SUM(E5:P5)</f>
        <v>100400</v>
      </c>
      <c r="D5" s="7"/>
      <c r="E5" s="7">
        <f>SUMIFS(Transactions!$E:$E,Transactions!$A:$A,MONTH(E$3),Transactions!$I:$I,"Revenue",Transactions!$F:$F,'Income Statement'!$B5)</f>
        <v>0</v>
      </c>
      <c r="F5" s="7">
        <f>SUMIFS(Transactions!$E:$E,Transactions!$A:$A,MONTH(F$3),Transactions!$I:$I,"Revenue",Transactions!$F:$F,'Income Statement'!$B5)</f>
        <v>1500</v>
      </c>
      <c r="G5" s="7">
        <f>SUMIFS(Transactions!$E:$E,Transactions!$A:$A,MONTH(G$3),Transactions!$I:$I,"Revenue",Transactions!$F:$F,'Income Statement'!$B5)</f>
        <v>15300</v>
      </c>
      <c r="H5" s="7">
        <f>SUMIFS(Transactions!$E:$E,Transactions!$A:$A,MONTH(H$3),Transactions!$I:$I,"Revenue",Transactions!$F:$F,'Income Statement'!$B5)</f>
        <v>24500</v>
      </c>
      <c r="I5" s="7">
        <f>SUMIFS(Transactions!$E:$E,Transactions!$A:$A,MONTH(I$3),Transactions!$I:$I,"Revenue",Transactions!$F:$F,'Income Statement'!$B5)</f>
        <v>23000</v>
      </c>
      <c r="J5" s="7">
        <f>SUMIFS(Transactions!$E:$E,Transactions!$A:$A,MONTH(J$3),Transactions!$I:$I,"Revenue",Transactions!$F:$F,'Income Statement'!$B5)</f>
        <v>22600</v>
      </c>
      <c r="K5" s="7">
        <f>SUMIFS(Transactions!$E:$E,Transactions!$A:$A,MONTH(K$3),Transactions!$I:$I,"Revenue",Transactions!$F:$F,'Income Statement'!$B5)</f>
        <v>7000</v>
      </c>
      <c r="L5" s="7">
        <f>SUMIFS(Transactions!$E:$E,Transactions!$A:$A,MONTH(L$3),Transactions!$I:$I,"Revenue",Transactions!$F:$F,'Income Statement'!$B5)</f>
        <v>5000</v>
      </c>
      <c r="M5" s="7">
        <f>SUMIFS(Transactions!$E:$E,Transactions!$A:$A,MONTH(M$3),Transactions!$I:$I,"Revenue",Transactions!$F:$F,'Income Statement'!$B5)</f>
        <v>1500</v>
      </c>
      <c r="N5" s="7">
        <f>SUMIFS(Transactions!$E:$E,Transactions!$A:$A,MONTH(N$3),Transactions!$I:$I,"Revenue",Transactions!$F:$F,'Income Statement'!$B5)</f>
        <v>0</v>
      </c>
      <c r="O5" s="7">
        <f>SUMIFS(Transactions!$E:$E,Transactions!$A:$A,MONTH(O$3),Transactions!$I:$I,"Revenue",Transactions!$F:$F,'Income Statement'!$B5)</f>
        <v>0</v>
      </c>
      <c r="P5" s="7">
        <f>SUMIFS(Transactions!$E:$E,Transactions!$A:$A,MONTH(P$3),Transactions!$I:$I,"Revenue",Transactions!$F:$F,'Income Statement'!$B5)</f>
        <v>0</v>
      </c>
    </row>
    <row r="6" spans="2:16" x14ac:dyDescent="0.2">
      <c r="B6" s="145" t="str">
        <f>Categorization!D4</f>
        <v>Other farm revenues</v>
      </c>
      <c r="C6" s="6">
        <f t="shared" ref="C6:C7" si="1">SUM(E6:P6)</f>
        <v>0</v>
      </c>
      <c r="D6" s="7"/>
      <c r="E6" s="7">
        <f>SUMIFS(Transactions!$E:$E,Transactions!$A:$A,MONTH(E$3),Transactions!$I:$I,"Revenue",Transactions!$F:$F,'Income Statement'!$B6)</f>
        <v>0</v>
      </c>
      <c r="F6" s="7">
        <f>SUMIFS(Transactions!$E:$E,Transactions!$A:$A,MONTH(F$3),Transactions!$I:$I,"Revenue",Transactions!$F:$F,'Income Statement'!$B6)</f>
        <v>0</v>
      </c>
      <c r="G6" s="7">
        <f>SUMIFS(Transactions!$E:$E,Transactions!$A:$A,MONTH(G$3),Transactions!$I:$I,"Revenue",Transactions!$F:$F,'Income Statement'!$B6)</f>
        <v>0</v>
      </c>
      <c r="H6" s="7">
        <f>SUMIFS(Transactions!$E:$E,Transactions!$A:$A,MONTH(H$3),Transactions!$I:$I,"Revenue",Transactions!$F:$F,'Income Statement'!$B6)</f>
        <v>0</v>
      </c>
      <c r="I6" s="7">
        <f>SUMIFS(Transactions!$E:$E,Transactions!$A:$A,MONTH(I$3),Transactions!$I:$I,"Revenue",Transactions!$F:$F,'Income Statement'!$B6)</f>
        <v>0</v>
      </c>
      <c r="J6" s="7">
        <f>SUMIFS(Transactions!$E:$E,Transactions!$A:$A,MONTH(J$3),Transactions!$I:$I,"Revenue",Transactions!$F:$F,'Income Statement'!$B6)</f>
        <v>0</v>
      </c>
      <c r="K6" s="7">
        <f>SUMIFS(Transactions!$E:$E,Transactions!$A:$A,MONTH(K$3),Transactions!$I:$I,"Revenue",Transactions!$F:$F,'Income Statement'!$B6)</f>
        <v>0</v>
      </c>
      <c r="L6" s="7">
        <f>SUMIFS(Transactions!$E:$E,Transactions!$A:$A,MONTH(L$3),Transactions!$I:$I,"Revenue",Transactions!$F:$F,'Income Statement'!$B6)</f>
        <v>0</v>
      </c>
      <c r="M6" s="7">
        <f>SUMIFS(Transactions!$E:$E,Transactions!$A:$A,MONTH(M$3),Transactions!$I:$I,"Revenue",Transactions!$F:$F,'Income Statement'!$B6)</f>
        <v>0</v>
      </c>
      <c r="N6" s="7">
        <f>SUMIFS(Transactions!$E:$E,Transactions!$A:$A,MONTH(N$3),Transactions!$I:$I,"Revenue",Transactions!$F:$F,'Income Statement'!$B6)</f>
        <v>0</v>
      </c>
      <c r="O6" s="7">
        <f>SUMIFS(Transactions!$E:$E,Transactions!$A:$A,MONTH(O$3),Transactions!$I:$I,"Revenue",Transactions!$F:$F,'Income Statement'!$B6)</f>
        <v>0</v>
      </c>
      <c r="P6" s="7">
        <f>SUMIFS(Transactions!$E:$E,Transactions!$A:$A,MONTH(P$3),Transactions!$I:$I,"Revenue",Transactions!$F:$F,'Income Statement'!$B6)</f>
        <v>0</v>
      </c>
    </row>
    <row r="7" spans="2:16" x14ac:dyDescent="0.2">
      <c r="B7" s="145" t="str">
        <f>Categorization!D5</f>
        <v>Grants and government payments</v>
      </c>
      <c r="C7" s="6">
        <f t="shared" si="1"/>
        <v>7000</v>
      </c>
      <c r="D7" s="7"/>
      <c r="E7" s="7">
        <f>SUMIFS(Transactions!$E:$E,Transactions!$A:$A,MONTH(E$3),Transactions!$I:$I,"Revenue",Transactions!$F:$F,'Income Statement'!$B7)</f>
        <v>0</v>
      </c>
      <c r="F7" s="7">
        <f>SUMIFS(Transactions!$E:$E,Transactions!$A:$A,MONTH(F$3),Transactions!$I:$I,"Revenue",Transactions!$F:$F,'Income Statement'!$B7)</f>
        <v>7000</v>
      </c>
      <c r="G7" s="7">
        <f>SUMIFS(Transactions!$E:$E,Transactions!$A:$A,MONTH(G$3),Transactions!$I:$I,"Revenue",Transactions!$F:$F,'Income Statement'!$B7)</f>
        <v>0</v>
      </c>
      <c r="H7" s="7">
        <f>SUMIFS(Transactions!$E:$E,Transactions!$A:$A,MONTH(H$3),Transactions!$I:$I,"Revenue",Transactions!$F:$F,'Income Statement'!$B7)</f>
        <v>0</v>
      </c>
      <c r="I7" s="7">
        <f>SUMIFS(Transactions!$E:$E,Transactions!$A:$A,MONTH(I$3),Transactions!$I:$I,"Revenue",Transactions!$F:$F,'Income Statement'!$B7)</f>
        <v>0</v>
      </c>
      <c r="J7" s="7">
        <f>SUMIFS(Transactions!$E:$E,Transactions!$A:$A,MONTH(J$3),Transactions!$I:$I,"Revenue",Transactions!$F:$F,'Income Statement'!$B7)</f>
        <v>0</v>
      </c>
      <c r="K7" s="7">
        <f>SUMIFS(Transactions!$E:$E,Transactions!$A:$A,MONTH(K$3),Transactions!$I:$I,"Revenue",Transactions!$F:$F,'Income Statement'!$B7)</f>
        <v>0</v>
      </c>
      <c r="L7" s="7">
        <f>SUMIFS(Transactions!$E:$E,Transactions!$A:$A,MONTH(L$3),Transactions!$I:$I,"Revenue",Transactions!$F:$F,'Income Statement'!$B7)</f>
        <v>0</v>
      </c>
      <c r="M7" s="7">
        <f>SUMIFS(Transactions!$E:$E,Transactions!$A:$A,MONTH(M$3),Transactions!$I:$I,"Revenue",Transactions!$F:$F,'Income Statement'!$B7)</f>
        <v>0</v>
      </c>
      <c r="N7" s="7">
        <f>SUMIFS(Transactions!$E:$E,Transactions!$A:$A,MONTH(N$3),Transactions!$I:$I,"Revenue",Transactions!$F:$F,'Income Statement'!$B7)</f>
        <v>0</v>
      </c>
      <c r="O7" s="7">
        <f>SUMIFS(Transactions!$E:$E,Transactions!$A:$A,MONTH(O$3),Transactions!$I:$I,"Revenue",Transactions!$F:$F,'Income Statement'!$B7)</f>
        <v>0</v>
      </c>
      <c r="P7" s="7">
        <f>SUMIFS(Transactions!$E:$E,Transactions!$A:$A,MONTH(P$3),Transactions!$I:$I,"Revenue",Transactions!$F:$F,'Income Statement'!$B7)</f>
        <v>0</v>
      </c>
    </row>
    <row r="8" spans="2:16" x14ac:dyDescent="0.2">
      <c r="B8" s="145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2:16" x14ac:dyDescent="0.2">
      <c r="B9" s="144" t="s">
        <v>60</v>
      </c>
      <c r="C9" s="4">
        <f>SUM(C10:C15)</f>
        <v>29617.72</v>
      </c>
      <c r="D9" s="5"/>
      <c r="E9" s="5">
        <f>SUM(E10:E15)</f>
        <v>0</v>
      </c>
      <c r="F9" s="5">
        <f t="shared" ref="F9:P9" si="2">SUM(F10:F15)</f>
        <v>26900</v>
      </c>
      <c r="G9" s="5">
        <f t="shared" si="2"/>
        <v>167</v>
      </c>
      <c r="H9" s="5">
        <f t="shared" si="2"/>
        <v>865</v>
      </c>
      <c r="I9" s="5">
        <f t="shared" si="2"/>
        <v>695</v>
      </c>
      <c r="J9" s="5">
        <f t="shared" si="2"/>
        <v>990.72</v>
      </c>
      <c r="K9" s="5">
        <f t="shared" si="2"/>
        <v>0</v>
      </c>
      <c r="L9" s="5">
        <f t="shared" si="2"/>
        <v>0</v>
      </c>
      <c r="M9" s="5">
        <f t="shared" si="2"/>
        <v>0</v>
      </c>
      <c r="N9" s="5">
        <f t="shared" si="2"/>
        <v>0</v>
      </c>
      <c r="O9" s="5">
        <f t="shared" si="2"/>
        <v>0</v>
      </c>
      <c r="P9" s="5">
        <f t="shared" si="2"/>
        <v>0</v>
      </c>
    </row>
    <row r="10" spans="2:16" x14ac:dyDescent="0.2">
      <c r="B10" s="145" t="s">
        <v>180</v>
      </c>
      <c r="C10" s="6">
        <f>SUM(E10:P10)</f>
        <v>0</v>
      </c>
      <c r="D10" s="7"/>
      <c r="E10" s="7">
        <f>SUMIFS(Transactions!$E:$E,Transactions!$A:$A,MONTH(E$3),Transactions!$I:$I,"COGS",Transactions!$F:$F,'Income Statement'!$B10)*-1</f>
        <v>0</v>
      </c>
      <c r="F10" s="7">
        <f>SUMIFS(Transactions!$E:$E,Transactions!$A:$A,MONTH(F$3),Transactions!$I:$I,"COGS",Transactions!$F:$F,'Income Statement'!$B10)*-1</f>
        <v>0</v>
      </c>
      <c r="G10" s="7">
        <f>SUMIFS(Transactions!$E:$E,Transactions!$A:$A,MONTH(G$3),Transactions!$I:$I,"COGS",Transactions!$F:$F,'Income Statement'!$B10)*-1</f>
        <v>0</v>
      </c>
      <c r="H10" s="7">
        <f>SUMIFS(Transactions!$E:$E,Transactions!$A:$A,MONTH(H$3),Transactions!$I:$I,"COGS",Transactions!$F:$F,'Income Statement'!$B10)*-1</f>
        <v>0</v>
      </c>
      <c r="I10" s="7">
        <f>SUMIFS(Transactions!$E:$E,Transactions!$A:$A,MONTH(I$3),Transactions!$I:$I,"COGS",Transactions!$F:$F,'Income Statement'!$B10)*-1</f>
        <v>0</v>
      </c>
      <c r="J10" s="7">
        <f>SUMIFS(Transactions!$E:$E,Transactions!$A:$A,MONTH(J$3),Transactions!$I:$I,"COGS",Transactions!$F:$F,'Income Statement'!$B10)*-1</f>
        <v>0</v>
      </c>
      <c r="K10" s="7">
        <f>SUMIFS(Transactions!$E:$E,Transactions!$A:$A,MONTH(K$3),Transactions!$I:$I,"COGS",Transactions!$F:$F,'Income Statement'!$B10)*-1</f>
        <v>0</v>
      </c>
      <c r="L10" s="7">
        <f>SUMIFS(Transactions!$E:$E,Transactions!$A:$A,MONTH(L$3),Transactions!$I:$I,"COGS",Transactions!$F:$F,'Income Statement'!$B10)*-1</f>
        <v>0</v>
      </c>
      <c r="M10" s="7">
        <f>SUMIFS(Transactions!$E:$E,Transactions!$A:$A,MONTH(M$3),Transactions!$I:$I,"COGS",Transactions!$F:$F,'Income Statement'!$B10)*-1</f>
        <v>0</v>
      </c>
      <c r="N10" s="7">
        <f>SUMIFS(Transactions!$E:$E,Transactions!$A:$A,MONTH(N$3),Transactions!$I:$I,"COGS",Transactions!$F:$F,'Income Statement'!$B10)*-1</f>
        <v>0</v>
      </c>
      <c r="O10" s="7">
        <f>SUMIFS(Transactions!$E:$E,Transactions!$A:$A,MONTH(O$3),Transactions!$I:$I,"COGS",Transactions!$F:$F,'Income Statement'!$B10)*-1</f>
        <v>0</v>
      </c>
      <c r="P10" s="7">
        <f>SUMIFS(Transactions!$E:$E,Transactions!$A:$A,MONTH(P$3),Transactions!$I:$I,"COGS",Transactions!$F:$F,'Income Statement'!$B10)*-1</f>
        <v>0</v>
      </c>
    </row>
    <row r="11" spans="2:16" x14ac:dyDescent="0.2">
      <c r="B11" s="145" t="s">
        <v>188</v>
      </c>
      <c r="C11" s="6">
        <f t="shared" ref="C11:C15" si="3">SUM(E11:P11)</f>
        <v>11000</v>
      </c>
      <c r="D11" s="7"/>
      <c r="E11" s="7">
        <f>SUMIFS(Transactions!$E:$E,Transactions!$A:$A,MONTH(E$3),Transactions!$I:$I,"COGS",Transactions!$F:$F,'Income Statement'!$B11)*-1</f>
        <v>0</v>
      </c>
      <c r="F11" s="7">
        <f>SUMIFS(Transactions!$E:$E,Transactions!$A:$A,MONTH(F$3),Transactions!$I:$I,"COGS",Transactions!$F:$F,'Income Statement'!$B11)*-1</f>
        <v>11000</v>
      </c>
      <c r="G11" s="7">
        <f>SUMIFS(Transactions!$E:$E,Transactions!$A:$A,MONTH(G$3),Transactions!$I:$I,"COGS",Transactions!$F:$F,'Income Statement'!$B11)*-1</f>
        <v>0</v>
      </c>
      <c r="H11" s="7">
        <f>SUMIFS(Transactions!$E:$E,Transactions!$A:$A,MONTH(H$3),Transactions!$I:$I,"COGS",Transactions!$F:$F,'Income Statement'!$B11)*-1</f>
        <v>0</v>
      </c>
      <c r="I11" s="7">
        <f>SUMIFS(Transactions!$E:$E,Transactions!$A:$A,MONTH(I$3),Transactions!$I:$I,"COGS",Transactions!$F:$F,'Income Statement'!$B11)*-1</f>
        <v>0</v>
      </c>
      <c r="J11" s="7">
        <f>SUMIFS(Transactions!$E:$E,Transactions!$A:$A,MONTH(J$3),Transactions!$I:$I,"COGS",Transactions!$F:$F,'Income Statement'!$B11)*-1</f>
        <v>0</v>
      </c>
      <c r="K11" s="7">
        <f>SUMIFS(Transactions!$E:$E,Transactions!$A:$A,MONTH(K$3),Transactions!$I:$I,"COGS",Transactions!$F:$F,'Income Statement'!$B11)*-1</f>
        <v>0</v>
      </c>
      <c r="L11" s="7">
        <f>SUMIFS(Transactions!$E:$E,Transactions!$A:$A,MONTH(L$3),Transactions!$I:$I,"COGS",Transactions!$F:$F,'Income Statement'!$B11)*-1</f>
        <v>0</v>
      </c>
      <c r="M11" s="7">
        <f>SUMIFS(Transactions!$E:$E,Transactions!$A:$A,MONTH(M$3),Transactions!$I:$I,"COGS",Transactions!$F:$F,'Income Statement'!$B11)*-1</f>
        <v>0</v>
      </c>
      <c r="N11" s="7">
        <f>SUMIFS(Transactions!$E:$E,Transactions!$A:$A,MONTH(N$3),Transactions!$I:$I,"COGS",Transactions!$F:$F,'Income Statement'!$B11)*-1</f>
        <v>0</v>
      </c>
      <c r="O11" s="7">
        <f>SUMIFS(Transactions!$E:$E,Transactions!$A:$A,MONTH(O$3),Transactions!$I:$I,"COGS",Transactions!$F:$F,'Income Statement'!$B11)*-1</f>
        <v>0</v>
      </c>
      <c r="P11" s="7">
        <f>SUMIFS(Transactions!$E:$E,Transactions!$A:$A,MONTH(P$3),Transactions!$I:$I,"COGS",Transactions!$F:$F,'Income Statement'!$B11)*-1</f>
        <v>0</v>
      </c>
    </row>
    <row r="12" spans="2:16" x14ac:dyDescent="0.2">
      <c r="B12" s="145" t="s">
        <v>134</v>
      </c>
      <c r="C12" s="6">
        <f t="shared" si="3"/>
        <v>12500</v>
      </c>
      <c r="D12" s="7"/>
      <c r="E12" s="7">
        <f>SUMIFS(Transactions!$E:$E,Transactions!$A:$A,MONTH(E$3),Transactions!$I:$I,"COGS",Transactions!$F:$F,'Income Statement'!$B12)*-1</f>
        <v>0</v>
      </c>
      <c r="F12" s="7">
        <f>SUMIFS(Transactions!$E:$E,Transactions!$A:$A,MONTH(F$3),Transactions!$I:$I,"COGS",Transactions!$F:$F,'Income Statement'!$B12)*-1</f>
        <v>12500</v>
      </c>
      <c r="G12" s="7">
        <f>SUMIFS(Transactions!$E:$E,Transactions!$A:$A,MONTH(G$3),Transactions!$I:$I,"COGS",Transactions!$F:$F,'Income Statement'!$B12)*-1</f>
        <v>0</v>
      </c>
      <c r="H12" s="7">
        <f>SUMIFS(Transactions!$E:$E,Transactions!$A:$A,MONTH(H$3),Transactions!$I:$I,"COGS",Transactions!$F:$F,'Income Statement'!$B12)*-1</f>
        <v>0</v>
      </c>
      <c r="I12" s="7">
        <f>SUMIFS(Transactions!$E:$E,Transactions!$A:$A,MONTH(I$3),Transactions!$I:$I,"COGS",Transactions!$F:$F,'Income Statement'!$B12)*-1</f>
        <v>0</v>
      </c>
      <c r="J12" s="7">
        <f>SUMIFS(Transactions!$E:$E,Transactions!$A:$A,MONTH(J$3),Transactions!$I:$I,"COGS",Transactions!$F:$F,'Income Statement'!$B12)*-1</f>
        <v>0</v>
      </c>
      <c r="K12" s="7">
        <f>SUMIFS(Transactions!$E:$E,Transactions!$A:$A,MONTH(K$3),Transactions!$I:$I,"COGS",Transactions!$F:$F,'Income Statement'!$B12)*-1</f>
        <v>0</v>
      </c>
      <c r="L12" s="7">
        <f>SUMIFS(Transactions!$E:$E,Transactions!$A:$A,MONTH(L$3),Transactions!$I:$I,"COGS",Transactions!$F:$F,'Income Statement'!$B12)*-1</f>
        <v>0</v>
      </c>
      <c r="M12" s="7">
        <f>SUMIFS(Transactions!$E:$E,Transactions!$A:$A,MONTH(M$3),Transactions!$I:$I,"COGS",Transactions!$F:$F,'Income Statement'!$B12)*-1</f>
        <v>0</v>
      </c>
      <c r="N12" s="7">
        <f>SUMIFS(Transactions!$E:$E,Transactions!$A:$A,MONTH(N$3),Transactions!$I:$I,"COGS",Transactions!$F:$F,'Income Statement'!$B12)*-1</f>
        <v>0</v>
      </c>
      <c r="O12" s="7">
        <f>SUMIFS(Transactions!$E:$E,Transactions!$A:$A,MONTH(O$3),Transactions!$I:$I,"COGS",Transactions!$F:$F,'Income Statement'!$B12)*-1</f>
        <v>0</v>
      </c>
      <c r="P12" s="7">
        <f>SUMIFS(Transactions!$E:$E,Transactions!$A:$A,MONTH(P$3),Transactions!$I:$I,"COGS",Transactions!$F:$F,'Income Statement'!$B12)*-1</f>
        <v>0</v>
      </c>
    </row>
    <row r="13" spans="2:16" x14ac:dyDescent="0.2">
      <c r="B13" s="145" t="s">
        <v>167</v>
      </c>
      <c r="C13" s="6">
        <f t="shared" si="3"/>
        <v>2500</v>
      </c>
      <c r="D13" s="7"/>
      <c r="E13" s="7">
        <f>SUMIFS(Transactions!$E:$E,Transactions!$A:$A,MONTH(E$3),Transactions!$I:$I,"COGS",Transactions!$F:$F,'Income Statement'!$B13)*-1</f>
        <v>0</v>
      </c>
      <c r="F13" s="7">
        <f>SUMIFS(Transactions!$E:$E,Transactions!$A:$A,MONTH(F$3),Transactions!$I:$I,"COGS",Transactions!$F:$F,'Income Statement'!$B13)*-1</f>
        <v>2500</v>
      </c>
      <c r="G13" s="7">
        <f>SUMIFS(Transactions!$E:$E,Transactions!$A:$A,MONTH(G$3),Transactions!$I:$I,"COGS",Transactions!$F:$F,'Income Statement'!$B13)*-1</f>
        <v>0</v>
      </c>
      <c r="H13" s="7">
        <f>SUMIFS(Transactions!$E:$E,Transactions!$A:$A,MONTH(H$3),Transactions!$I:$I,"COGS",Transactions!$F:$F,'Income Statement'!$B13)*-1</f>
        <v>0</v>
      </c>
      <c r="I13" s="7">
        <f>SUMIFS(Transactions!$E:$E,Transactions!$A:$A,MONTH(I$3),Transactions!$I:$I,"COGS",Transactions!$F:$F,'Income Statement'!$B13)*-1</f>
        <v>0</v>
      </c>
      <c r="J13" s="7">
        <f>SUMIFS(Transactions!$E:$E,Transactions!$A:$A,MONTH(J$3),Transactions!$I:$I,"COGS",Transactions!$F:$F,'Income Statement'!$B13)*-1</f>
        <v>0</v>
      </c>
      <c r="K13" s="7">
        <f>SUMIFS(Transactions!$E:$E,Transactions!$A:$A,MONTH(K$3),Transactions!$I:$I,"COGS",Transactions!$F:$F,'Income Statement'!$B13)*-1</f>
        <v>0</v>
      </c>
      <c r="L13" s="7">
        <f>SUMIFS(Transactions!$E:$E,Transactions!$A:$A,MONTH(L$3),Transactions!$I:$I,"COGS",Transactions!$F:$F,'Income Statement'!$B13)*-1</f>
        <v>0</v>
      </c>
      <c r="M13" s="7">
        <f>SUMIFS(Transactions!$E:$E,Transactions!$A:$A,MONTH(M$3),Transactions!$I:$I,"COGS",Transactions!$F:$F,'Income Statement'!$B13)*-1</f>
        <v>0</v>
      </c>
      <c r="N13" s="7">
        <f>SUMIFS(Transactions!$E:$E,Transactions!$A:$A,MONTH(N$3),Transactions!$I:$I,"COGS",Transactions!$F:$F,'Income Statement'!$B13)*-1</f>
        <v>0</v>
      </c>
      <c r="O13" s="7">
        <f>SUMIFS(Transactions!$E:$E,Transactions!$A:$A,MONTH(O$3),Transactions!$I:$I,"COGS",Transactions!$F:$F,'Income Statement'!$B13)*-1</f>
        <v>0</v>
      </c>
      <c r="P13" s="7">
        <f>SUMIFS(Transactions!$E:$E,Transactions!$A:$A,MONTH(P$3),Transactions!$I:$I,"COGS",Transactions!$F:$F,'Income Statement'!$B13)*-1</f>
        <v>0</v>
      </c>
    </row>
    <row r="14" spans="2:16" x14ac:dyDescent="0.2">
      <c r="B14" s="145" t="s">
        <v>197</v>
      </c>
      <c r="C14" s="6">
        <f t="shared" si="3"/>
        <v>2717.7200000000003</v>
      </c>
      <c r="D14" s="7"/>
      <c r="E14" s="7">
        <f>SUMIFS(Transactions!$E:$E,Transactions!$A:$A,MONTH(E$3),Transactions!$I:$I,"COGS",Transactions!$F:$F,'Income Statement'!$B14)*-1</f>
        <v>0</v>
      </c>
      <c r="F14" s="7">
        <f>SUMIFS(Transactions!$E:$E,Transactions!$A:$A,MONTH(F$3),Transactions!$I:$I,"COGS",Transactions!$F:$F,'Income Statement'!$B14)*-1</f>
        <v>0</v>
      </c>
      <c r="G14" s="7">
        <f>SUMIFS(Transactions!$E:$E,Transactions!$A:$A,MONTH(G$3),Transactions!$I:$I,"COGS",Transactions!$F:$F,'Income Statement'!$B14)*-1</f>
        <v>167</v>
      </c>
      <c r="H14" s="7">
        <f>SUMIFS(Transactions!$E:$E,Transactions!$A:$A,MONTH(H$3),Transactions!$I:$I,"COGS",Transactions!$F:$F,'Income Statement'!$B14)*-1</f>
        <v>865</v>
      </c>
      <c r="I14" s="7">
        <f>SUMIFS(Transactions!$E:$E,Transactions!$A:$A,MONTH(I$3),Transactions!$I:$I,"COGS",Transactions!$F:$F,'Income Statement'!$B14)*-1</f>
        <v>695</v>
      </c>
      <c r="J14" s="7">
        <f>SUMIFS(Transactions!$E:$E,Transactions!$A:$A,MONTH(J$3),Transactions!$I:$I,"COGS",Transactions!$F:$F,'Income Statement'!$B14)*-1</f>
        <v>990.72</v>
      </c>
      <c r="K14" s="7">
        <f>SUMIFS(Transactions!$E:$E,Transactions!$A:$A,MONTH(K$3),Transactions!$I:$I,"COGS",Transactions!$F:$F,'Income Statement'!$B14)*-1</f>
        <v>0</v>
      </c>
      <c r="L14" s="7">
        <f>SUMIFS(Transactions!$E:$E,Transactions!$A:$A,MONTH(L$3),Transactions!$I:$I,"COGS",Transactions!$F:$F,'Income Statement'!$B14)*-1</f>
        <v>0</v>
      </c>
      <c r="M14" s="7">
        <f>SUMIFS(Transactions!$E:$E,Transactions!$A:$A,MONTH(M$3),Transactions!$I:$I,"COGS",Transactions!$F:$F,'Income Statement'!$B14)*-1</f>
        <v>0</v>
      </c>
      <c r="N14" s="7">
        <f>SUMIFS(Transactions!$E:$E,Transactions!$A:$A,MONTH(N$3),Transactions!$I:$I,"COGS",Transactions!$F:$F,'Income Statement'!$B14)*-1</f>
        <v>0</v>
      </c>
      <c r="O14" s="7">
        <f>SUMIFS(Transactions!$E:$E,Transactions!$A:$A,MONTH(O$3),Transactions!$I:$I,"COGS",Transactions!$F:$F,'Income Statement'!$B14)*-1</f>
        <v>0</v>
      </c>
      <c r="P14" s="7">
        <f>SUMIFS(Transactions!$E:$E,Transactions!$A:$A,MONTH(P$3),Transactions!$I:$I,"COGS",Transactions!$F:$F,'Income Statement'!$B14)*-1</f>
        <v>0</v>
      </c>
    </row>
    <row r="15" spans="2:16" ht="16" thickBot="1" x14ac:dyDescent="0.25">
      <c r="B15" s="145" t="s">
        <v>162</v>
      </c>
      <c r="C15" s="6">
        <f t="shared" si="3"/>
        <v>900</v>
      </c>
      <c r="D15" s="7"/>
      <c r="E15" s="7">
        <f>SUMIFS(Transactions!$E:$E,Transactions!$A:$A,MONTH(E$3),Transactions!$I:$I,"COGS",Transactions!$F:$F,'Income Statement'!$B15)*-1</f>
        <v>0</v>
      </c>
      <c r="F15" s="7">
        <f>SUMIFS(Transactions!$E:$E,Transactions!$A:$A,MONTH(F$3),Transactions!$I:$I,"COGS",Transactions!$F:$F,'Income Statement'!$B15)*-1</f>
        <v>900</v>
      </c>
      <c r="G15" s="7">
        <f>SUMIFS(Transactions!$E:$E,Transactions!$A:$A,MONTH(G$3),Transactions!$I:$I,"COGS",Transactions!$F:$F,'Income Statement'!$B15)*-1</f>
        <v>0</v>
      </c>
      <c r="H15" s="7">
        <f>SUMIFS(Transactions!$E:$E,Transactions!$A:$A,MONTH(H$3),Transactions!$I:$I,"COGS",Transactions!$F:$F,'Income Statement'!$B15)*-1</f>
        <v>0</v>
      </c>
      <c r="I15" s="7">
        <f>SUMIFS(Transactions!$E:$E,Transactions!$A:$A,MONTH(I$3),Transactions!$I:$I,"COGS",Transactions!$F:$F,'Income Statement'!$B15)*-1</f>
        <v>0</v>
      </c>
      <c r="J15" s="7">
        <f>SUMIFS(Transactions!$E:$E,Transactions!$A:$A,MONTH(J$3),Transactions!$I:$I,"COGS",Transactions!$F:$F,'Income Statement'!$B15)*-1</f>
        <v>0</v>
      </c>
      <c r="K15" s="7">
        <f>SUMIFS(Transactions!$E:$E,Transactions!$A:$A,MONTH(K$3),Transactions!$I:$I,"COGS",Transactions!$F:$F,'Income Statement'!$B15)*-1</f>
        <v>0</v>
      </c>
      <c r="L15" s="7">
        <f>SUMIFS(Transactions!$E:$E,Transactions!$A:$A,MONTH(L$3),Transactions!$I:$I,"COGS",Transactions!$F:$F,'Income Statement'!$B15)*-1</f>
        <v>0</v>
      </c>
      <c r="M15" s="7">
        <f>SUMIFS(Transactions!$E:$E,Transactions!$A:$A,MONTH(M$3),Transactions!$I:$I,"COGS",Transactions!$F:$F,'Income Statement'!$B15)*-1</f>
        <v>0</v>
      </c>
      <c r="N15" s="7">
        <f>SUMIFS(Transactions!$E:$E,Transactions!$A:$A,MONTH(N$3),Transactions!$I:$I,"COGS",Transactions!$F:$F,'Income Statement'!$B15)*-1</f>
        <v>0</v>
      </c>
      <c r="O15" s="7">
        <f>SUMIFS(Transactions!$E:$E,Transactions!$A:$A,MONTH(O$3),Transactions!$I:$I,"COGS",Transactions!$F:$F,'Income Statement'!$B15)*-1</f>
        <v>0</v>
      </c>
      <c r="P15" s="7">
        <f>SUMIFS(Transactions!$E:$E,Transactions!$A:$A,MONTH(P$3),Transactions!$I:$I,"COGS",Transactions!$F:$F,'Income Statement'!$B15)*-1</f>
        <v>0</v>
      </c>
    </row>
    <row r="16" spans="2:16" ht="16" thickTop="1" x14ac:dyDescent="0.2">
      <c r="B16" s="144" t="s">
        <v>61</v>
      </c>
      <c r="C16" s="8">
        <f>C4-C9</f>
        <v>77782.28</v>
      </c>
      <c r="D16" s="9"/>
      <c r="E16" s="9">
        <f t="shared" ref="E16:P16" si="4">E4-E9</f>
        <v>0</v>
      </c>
      <c r="F16" s="9">
        <f t="shared" si="4"/>
        <v>-18400</v>
      </c>
      <c r="G16" s="9">
        <f t="shared" si="4"/>
        <v>15133</v>
      </c>
      <c r="H16" s="9">
        <f t="shared" si="4"/>
        <v>23635</v>
      </c>
      <c r="I16" s="9">
        <f t="shared" si="4"/>
        <v>22305</v>
      </c>
      <c r="J16" s="9">
        <f t="shared" si="4"/>
        <v>21609.279999999999</v>
      </c>
      <c r="K16" s="9">
        <f t="shared" si="4"/>
        <v>7000</v>
      </c>
      <c r="L16" s="9">
        <f t="shared" si="4"/>
        <v>5000</v>
      </c>
      <c r="M16" s="9">
        <f t="shared" si="4"/>
        <v>1500</v>
      </c>
      <c r="N16" s="9">
        <f t="shared" si="4"/>
        <v>0</v>
      </c>
      <c r="O16" s="9">
        <f t="shared" si="4"/>
        <v>0</v>
      </c>
      <c r="P16" s="9">
        <f t="shared" si="4"/>
        <v>0</v>
      </c>
    </row>
    <row r="17" spans="2:16" x14ac:dyDescent="0.2">
      <c r="B17" s="146" t="s">
        <v>62</v>
      </c>
      <c r="C17" s="11">
        <f>IFERROR(C16/C$4,0)</f>
        <v>0.72422979515828678</v>
      </c>
      <c r="D17" s="10"/>
      <c r="E17" s="15">
        <f>IFERROR(E16/E$4,0)</f>
        <v>0</v>
      </c>
      <c r="F17" s="12">
        <f t="shared" ref="F17:P17" si="5">IFERROR(F16/F$4,0)</f>
        <v>-2.164705882352941</v>
      </c>
      <c r="G17" s="12">
        <f t="shared" si="5"/>
        <v>0.98908496732026141</v>
      </c>
      <c r="H17" s="12">
        <f t="shared" si="5"/>
        <v>0.96469387755102043</v>
      </c>
      <c r="I17" s="12">
        <f t="shared" si="5"/>
        <v>0.96978260869565214</v>
      </c>
      <c r="J17" s="12">
        <f t="shared" si="5"/>
        <v>0.956162831858407</v>
      </c>
      <c r="K17" s="12">
        <f t="shared" si="5"/>
        <v>1</v>
      </c>
      <c r="L17" s="12">
        <f t="shared" si="5"/>
        <v>1</v>
      </c>
      <c r="M17" s="12">
        <f t="shared" si="5"/>
        <v>1</v>
      </c>
      <c r="N17" s="12">
        <f t="shared" si="5"/>
        <v>0</v>
      </c>
      <c r="O17" s="12">
        <f t="shared" si="5"/>
        <v>0</v>
      </c>
      <c r="P17" s="12">
        <f t="shared" si="5"/>
        <v>0</v>
      </c>
    </row>
    <row r="18" spans="2:16" x14ac:dyDescent="0.2">
      <c r="B18" s="145"/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2:16" x14ac:dyDescent="0.2">
      <c r="B19" s="144" t="s">
        <v>63</v>
      </c>
      <c r="C19" s="4">
        <f>SUM(C20:C39)</f>
        <v>59429.41</v>
      </c>
      <c r="D19" s="5"/>
      <c r="E19" s="5">
        <f t="shared" ref="E19:P19" si="6">SUM(E20:E39)</f>
        <v>2824.5</v>
      </c>
      <c r="F19" s="5">
        <f t="shared" si="6"/>
        <v>4487.3100000000004</v>
      </c>
      <c r="G19" s="5">
        <f t="shared" si="6"/>
        <v>11517.09</v>
      </c>
      <c r="H19" s="5">
        <f t="shared" si="6"/>
        <v>2153.0300000000002</v>
      </c>
      <c r="I19" s="5">
        <f t="shared" si="6"/>
        <v>1757.03</v>
      </c>
      <c r="J19" s="5">
        <f t="shared" si="6"/>
        <v>6650.04</v>
      </c>
      <c r="K19" s="5">
        <f t="shared" si="6"/>
        <v>4286.46</v>
      </c>
      <c r="L19" s="5">
        <f t="shared" si="6"/>
        <v>4238.1499999999996</v>
      </c>
      <c r="M19" s="5">
        <f t="shared" si="6"/>
        <v>3086.46</v>
      </c>
      <c r="N19" s="5">
        <f t="shared" si="6"/>
        <v>3610.76</v>
      </c>
      <c r="O19" s="5">
        <f t="shared" si="6"/>
        <v>8302.7199999999993</v>
      </c>
      <c r="P19" s="5">
        <f t="shared" si="6"/>
        <v>6515.86</v>
      </c>
    </row>
    <row r="20" spans="2:16" x14ac:dyDescent="0.2">
      <c r="B20" s="145" t="s">
        <v>73</v>
      </c>
      <c r="C20" s="6">
        <f>SUM(E20:P20)</f>
        <v>500</v>
      </c>
      <c r="D20" s="7"/>
      <c r="E20" s="7">
        <f>SUMIFS(Transactions!$E:$E,Transactions!$A:$A,MONTH(E$3),Transactions!$I:$I,"Expense",Transactions!$F:$F,'Income Statement'!$B20)*-1</f>
        <v>0</v>
      </c>
      <c r="F20" s="7">
        <f>SUMIFS(Transactions!$E:$E,Transactions!$A:$A,MONTH(F$3),Transactions!$I:$I,"Expense",Transactions!$F:$F,'Income Statement'!$B20)*-1</f>
        <v>500</v>
      </c>
      <c r="G20" s="7">
        <f>SUMIFS(Transactions!$E:$E,Transactions!$A:$A,MONTH(G$3),Transactions!$I:$I,"Expense",Transactions!$F:$F,'Income Statement'!$B20)*-1</f>
        <v>0</v>
      </c>
      <c r="H20" s="7">
        <f>SUMIFS(Transactions!$E:$E,Transactions!$A:$A,MONTH(H$3),Transactions!$I:$I,"Expense",Transactions!$F:$F,'Income Statement'!$B20)*-1</f>
        <v>0</v>
      </c>
      <c r="I20" s="7">
        <f>SUMIFS(Transactions!$E:$E,Transactions!$A:$A,MONTH(I$3),Transactions!$I:$I,"Expense",Transactions!$F:$F,'Income Statement'!$B20)*-1</f>
        <v>0</v>
      </c>
      <c r="J20" s="7">
        <f>SUMIFS(Transactions!$E:$E,Transactions!$A:$A,MONTH(J$3),Transactions!$I:$I,"Expense",Transactions!$F:$F,'Income Statement'!$B20)*-1</f>
        <v>0</v>
      </c>
      <c r="K20" s="7">
        <f>SUMIFS(Transactions!$E:$E,Transactions!$A:$A,MONTH(K$3),Transactions!$I:$I,"Expense",Transactions!$F:$F,'Income Statement'!$B20)*-1</f>
        <v>0</v>
      </c>
      <c r="L20" s="7">
        <f>SUMIFS(Transactions!$E:$E,Transactions!$A:$A,MONTH(L$3),Transactions!$I:$I,"Expense",Transactions!$F:$F,'Income Statement'!$B20)*-1</f>
        <v>0</v>
      </c>
      <c r="M20" s="7">
        <f>SUMIFS(Transactions!$E:$E,Transactions!$A:$A,MONTH(M$3),Transactions!$I:$I,"Expense",Transactions!$F:$F,'Income Statement'!$B20)*-1</f>
        <v>0</v>
      </c>
      <c r="N20" s="7">
        <f>SUMIFS(Transactions!$E:$E,Transactions!$A:$A,MONTH(N$3),Transactions!$I:$I,"Expense",Transactions!$F:$F,'Income Statement'!$B20)*-1</f>
        <v>0</v>
      </c>
      <c r="O20" s="7">
        <f>SUMIFS(Transactions!$E:$E,Transactions!$A:$A,MONTH(O$3),Transactions!$I:$I,"Expense",Transactions!$F:$F,'Income Statement'!$B20)*-1</f>
        <v>0</v>
      </c>
      <c r="P20" s="7">
        <f>SUMIFS(Transactions!$E:$E,Transactions!$A:$A,MONTH(P$3),Transactions!$I:$I,"Expense",Transactions!$F:$F,'Income Statement'!$B20)*-1</f>
        <v>0</v>
      </c>
    </row>
    <row r="21" spans="2:16" x14ac:dyDescent="0.2">
      <c r="B21" s="145" t="s">
        <v>179</v>
      </c>
      <c r="C21" s="6">
        <f t="shared" ref="C21:C31" si="7">SUM(E21:P21)</f>
        <v>0</v>
      </c>
      <c r="D21" s="7"/>
      <c r="E21" s="7">
        <f>SUMIFS(Transactions!$E:$E,Transactions!$A:$A,MONTH(E$3),Transactions!$I:$I,"Expense",Transactions!$F:$F,'Income Statement'!$B21)*-1</f>
        <v>0</v>
      </c>
      <c r="F21" s="7">
        <f>SUMIFS(Transactions!$E:$E,Transactions!$A:$A,MONTH(F$3),Transactions!$I:$I,"Expense",Transactions!$F:$F,'Income Statement'!$B21)*-1</f>
        <v>0</v>
      </c>
      <c r="G21" s="7">
        <f>SUMIFS(Transactions!$E:$E,Transactions!$A:$A,MONTH(G$3),Transactions!$I:$I,"Expense",Transactions!$F:$F,'Income Statement'!$B21)*-1</f>
        <v>0</v>
      </c>
      <c r="H21" s="7">
        <f>SUMIFS(Transactions!$E:$E,Transactions!$A:$A,MONTH(H$3),Transactions!$I:$I,"Expense",Transactions!$F:$F,'Income Statement'!$B21)*-1</f>
        <v>0</v>
      </c>
      <c r="I21" s="7">
        <f>SUMIFS(Transactions!$E:$E,Transactions!$A:$A,MONTH(I$3),Transactions!$I:$I,"Expense",Transactions!$F:$F,'Income Statement'!$B21)*-1</f>
        <v>0</v>
      </c>
      <c r="J21" s="7">
        <f>SUMIFS(Transactions!$E:$E,Transactions!$A:$A,MONTH(J$3),Transactions!$I:$I,"Expense",Transactions!$F:$F,'Income Statement'!$B21)*-1</f>
        <v>0</v>
      </c>
      <c r="K21" s="7">
        <f>SUMIFS(Transactions!$E:$E,Transactions!$A:$A,MONTH(K$3),Transactions!$I:$I,"Expense",Transactions!$F:$F,'Income Statement'!$B21)*-1</f>
        <v>0</v>
      </c>
      <c r="L21" s="7">
        <f>SUMIFS(Transactions!$E:$E,Transactions!$A:$A,MONTH(L$3),Transactions!$I:$I,"Expense",Transactions!$F:$F,'Income Statement'!$B21)*-1</f>
        <v>0</v>
      </c>
      <c r="M21" s="7">
        <f>SUMIFS(Transactions!$E:$E,Transactions!$A:$A,MONTH(M$3),Transactions!$I:$I,"Expense",Transactions!$F:$F,'Income Statement'!$B21)*-1</f>
        <v>0</v>
      </c>
      <c r="N21" s="7">
        <f>SUMIFS(Transactions!$E:$E,Transactions!$A:$A,MONTH(N$3),Transactions!$I:$I,"Expense",Transactions!$F:$F,'Income Statement'!$B21)*-1</f>
        <v>0</v>
      </c>
      <c r="O21" s="7">
        <f>SUMIFS(Transactions!$E:$E,Transactions!$A:$A,MONTH(O$3),Transactions!$I:$I,"Expense",Transactions!$F:$F,'Income Statement'!$B21)*-1</f>
        <v>0</v>
      </c>
      <c r="P21" s="7">
        <f>SUMIFS(Transactions!$E:$E,Transactions!$A:$A,MONTH(P$3),Transactions!$I:$I,"Expense",Transactions!$F:$F,'Income Statement'!$B21)*-1</f>
        <v>0</v>
      </c>
    </row>
    <row r="22" spans="2:16" x14ac:dyDescent="0.2">
      <c r="B22" s="145" t="s">
        <v>182</v>
      </c>
      <c r="C22" s="6">
        <f t="shared" si="7"/>
        <v>0</v>
      </c>
      <c r="D22" s="7"/>
      <c r="E22" s="7">
        <f>SUMIFS(Transactions!$E:$E,Transactions!$A:$A,MONTH(E$3),Transactions!$I:$I,"Expense",Transactions!$F:$F,'Income Statement'!$B22)*-1</f>
        <v>0</v>
      </c>
      <c r="F22" s="7">
        <f>SUMIFS(Transactions!$E:$E,Transactions!$A:$A,MONTH(F$3),Transactions!$I:$I,"Expense",Transactions!$F:$F,'Income Statement'!$B22)*-1</f>
        <v>0</v>
      </c>
      <c r="G22" s="7">
        <f>SUMIFS(Transactions!$E:$E,Transactions!$A:$A,MONTH(G$3),Transactions!$I:$I,"Expense",Transactions!$F:$F,'Income Statement'!$B22)*-1</f>
        <v>0</v>
      </c>
      <c r="H22" s="7">
        <f>SUMIFS(Transactions!$E:$E,Transactions!$A:$A,MONTH(H$3),Transactions!$I:$I,"Expense",Transactions!$F:$F,'Income Statement'!$B22)*-1</f>
        <v>0</v>
      </c>
      <c r="I22" s="7">
        <f>SUMIFS(Transactions!$E:$E,Transactions!$A:$A,MONTH(I$3),Transactions!$I:$I,"Expense",Transactions!$F:$F,'Income Statement'!$B22)*-1</f>
        <v>0</v>
      </c>
      <c r="J22" s="7">
        <f>SUMIFS(Transactions!$E:$E,Transactions!$A:$A,MONTH(J$3),Transactions!$I:$I,"Expense",Transactions!$F:$F,'Income Statement'!$B22)*-1</f>
        <v>0</v>
      </c>
      <c r="K22" s="7">
        <f>SUMIFS(Transactions!$E:$E,Transactions!$A:$A,MONTH(K$3),Transactions!$I:$I,"Expense",Transactions!$F:$F,'Income Statement'!$B22)*-1</f>
        <v>0</v>
      </c>
      <c r="L22" s="7">
        <f>SUMIFS(Transactions!$E:$E,Transactions!$A:$A,MONTH(L$3),Transactions!$I:$I,"Expense",Transactions!$F:$F,'Income Statement'!$B22)*-1</f>
        <v>0</v>
      </c>
      <c r="M22" s="7">
        <f>SUMIFS(Transactions!$E:$E,Transactions!$A:$A,MONTH(M$3),Transactions!$I:$I,"Expense",Transactions!$F:$F,'Income Statement'!$B22)*-1</f>
        <v>0</v>
      </c>
      <c r="N22" s="7">
        <f>SUMIFS(Transactions!$E:$E,Transactions!$A:$A,MONTH(N$3),Transactions!$I:$I,"Expense",Transactions!$F:$F,'Income Statement'!$B22)*-1</f>
        <v>0</v>
      </c>
      <c r="O22" s="7">
        <f>SUMIFS(Transactions!$E:$E,Transactions!$A:$A,MONTH(O$3),Transactions!$I:$I,"Expense",Transactions!$F:$F,'Income Statement'!$B22)*-1</f>
        <v>0</v>
      </c>
      <c r="P22" s="7">
        <f>SUMIFS(Transactions!$E:$E,Transactions!$A:$A,MONTH(P$3),Transactions!$I:$I,"Expense",Transactions!$F:$F,'Income Statement'!$B22)*-1</f>
        <v>0</v>
      </c>
    </row>
    <row r="23" spans="2:16" x14ac:dyDescent="0.2">
      <c r="B23" s="145" t="s">
        <v>184</v>
      </c>
      <c r="C23" s="6">
        <f t="shared" si="7"/>
        <v>0</v>
      </c>
      <c r="D23" s="7"/>
      <c r="E23" s="7">
        <f>SUMIFS(Transactions!$E:$E,Transactions!$A:$A,MONTH(E$3),Transactions!$I:$I,"Expense",Transactions!$F:$F,'Income Statement'!$B23)*-1</f>
        <v>0</v>
      </c>
      <c r="F23" s="7">
        <f>SUMIFS(Transactions!$E:$E,Transactions!$A:$A,MONTH(F$3),Transactions!$I:$I,"Expense",Transactions!$F:$F,'Income Statement'!$B23)*-1</f>
        <v>0</v>
      </c>
      <c r="G23" s="7">
        <f>SUMIFS(Transactions!$E:$E,Transactions!$A:$A,MONTH(G$3),Transactions!$I:$I,"Expense",Transactions!$F:$F,'Income Statement'!$B23)*-1</f>
        <v>0</v>
      </c>
      <c r="H23" s="7">
        <f>SUMIFS(Transactions!$E:$E,Transactions!$A:$A,MONTH(H$3),Transactions!$I:$I,"Expense",Transactions!$F:$F,'Income Statement'!$B23)*-1</f>
        <v>0</v>
      </c>
      <c r="I23" s="7">
        <f>SUMIFS(Transactions!$E:$E,Transactions!$A:$A,MONTH(I$3),Transactions!$I:$I,"Expense",Transactions!$F:$F,'Income Statement'!$B23)*-1</f>
        <v>0</v>
      </c>
      <c r="J23" s="7">
        <f>SUMIFS(Transactions!$E:$E,Transactions!$A:$A,MONTH(J$3),Transactions!$I:$I,"Expense",Transactions!$F:$F,'Income Statement'!$B23)*-1</f>
        <v>0</v>
      </c>
      <c r="K23" s="7">
        <f>SUMIFS(Transactions!$E:$E,Transactions!$A:$A,MONTH(K$3),Transactions!$I:$I,"Expense",Transactions!$F:$F,'Income Statement'!$B23)*-1</f>
        <v>0</v>
      </c>
      <c r="L23" s="7">
        <f>SUMIFS(Transactions!$E:$E,Transactions!$A:$A,MONTH(L$3),Transactions!$I:$I,"Expense",Transactions!$F:$F,'Income Statement'!$B23)*-1</f>
        <v>0</v>
      </c>
      <c r="M23" s="7">
        <f>SUMIFS(Transactions!$E:$E,Transactions!$A:$A,MONTH(M$3),Transactions!$I:$I,"Expense",Transactions!$F:$F,'Income Statement'!$B23)*-1</f>
        <v>0</v>
      </c>
      <c r="N23" s="7">
        <f>SUMIFS(Transactions!$E:$E,Transactions!$A:$A,MONTH(N$3),Transactions!$I:$I,"Expense",Transactions!$F:$F,'Income Statement'!$B23)*-1</f>
        <v>0</v>
      </c>
      <c r="O23" s="7">
        <f>SUMIFS(Transactions!$E:$E,Transactions!$A:$A,MONTH(O$3),Transactions!$I:$I,"Expense",Transactions!$F:$F,'Income Statement'!$B23)*-1</f>
        <v>0</v>
      </c>
      <c r="P23" s="7">
        <f>SUMIFS(Transactions!$E:$E,Transactions!$A:$A,MONTH(P$3),Transactions!$I:$I,"Expense",Transactions!$F:$F,'Income Statement'!$B23)*-1</f>
        <v>0</v>
      </c>
    </row>
    <row r="24" spans="2:16" x14ac:dyDescent="0.2">
      <c r="B24" s="145" t="s">
        <v>186</v>
      </c>
      <c r="C24" s="6">
        <f t="shared" si="7"/>
        <v>0</v>
      </c>
      <c r="D24" s="7"/>
      <c r="E24" s="7">
        <f>SUMIFS(Transactions!$E:$E,Transactions!$A:$A,MONTH(E$3),Transactions!$I:$I,"Expense",Transactions!$F:$F,'Income Statement'!$B24)*-1</f>
        <v>0</v>
      </c>
      <c r="F24" s="7">
        <f>SUMIFS(Transactions!$E:$E,Transactions!$A:$A,MONTH(F$3),Transactions!$I:$I,"Expense",Transactions!$F:$F,'Income Statement'!$B24)*-1</f>
        <v>0</v>
      </c>
      <c r="G24" s="7">
        <f>SUMIFS(Transactions!$E:$E,Transactions!$A:$A,MONTH(G$3),Transactions!$I:$I,"Expense",Transactions!$F:$F,'Income Statement'!$B24)*-1</f>
        <v>0</v>
      </c>
      <c r="H24" s="7">
        <f>SUMIFS(Transactions!$E:$E,Transactions!$A:$A,MONTH(H$3),Transactions!$I:$I,"Expense",Transactions!$F:$F,'Income Statement'!$B24)*-1</f>
        <v>0</v>
      </c>
      <c r="I24" s="7">
        <f>SUMIFS(Transactions!$E:$E,Transactions!$A:$A,MONTH(I$3),Transactions!$I:$I,"Expense",Transactions!$F:$F,'Income Statement'!$B24)*-1</f>
        <v>0</v>
      </c>
      <c r="J24" s="7">
        <f>SUMIFS(Transactions!$E:$E,Transactions!$A:$A,MONTH(J$3),Transactions!$I:$I,"Expense",Transactions!$F:$F,'Income Statement'!$B24)*-1</f>
        <v>0</v>
      </c>
      <c r="K24" s="7">
        <f>SUMIFS(Transactions!$E:$E,Transactions!$A:$A,MONTH(K$3),Transactions!$I:$I,"Expense",Transactions!$F:$F,'Income Statement'!$B24)*-1</f>
        <v>0</v>
      </c>
      <c r="L24" s="7">
        <f>SUMIFS(Transactions!$E:$E,Transactions!$A:$A,MONTH(L$3),Transactions!$I:$I,"Expense",Transactions!$F:$F,'Income Statement'!$B24)*-1</f>
        <v>0</v>
      </c>
      <c r="M24" s="7">
        <f>SUMIFS(Transactions!$E:$E,Transactions!$A:$A,MONTH(M$3),Transactions!$I:$I,"Expense",Transactions!$F:$F,'Income Statement'!$B24)*-1</f>
        <v>0</v>
      </c>
      <c r="N24" s="7">
        <f>SUMIFS(Transactions!$E:$E,Transactions!$A:$A,MONTH(N$3),Transactions!$I:$I,"Expense",Transactions!$F:$F,'Income Statement'!$B24)*-1</f>
        <v>0</v>
      </c>
      <c r="O24" s="7">
        <f>SUMIFS(Transactions!$E:$E,Transactions!$A:$A,MONTH(O$3),Transactions!$I:$I,"Expense",Transactions!$F:$F,'Income Statement'!$B24)*-1</f>
        <v>0</v>
      </c>
      <c r="P24" s="7">
        <f>SUMIFS(Transactions!$E:$E,Transactions!$A:$A,MONTH(P$3),Transactions!$I:$I,"Expense",Transactions!$F:$F,'Income Statement'!$B24)*-1</f>
        <v>0</v>
      </c>
    </row>
    <row r="25" spans="2:16" x14ac:dyDescent="0.2">
      <c r="B25" s="145" t="s">
        <v>191</v>
      </c>
      <c r="C25" s="6">
        <f t="shared" si="7"/>
        <v>0</v>
      </c>
      <c r="D25" s="7"/>
      <c r="E25" s="7">
        <f>SUMIFS(Transactions!$E:$E,Transactions!$A:$A,MONTH(E$3),Transactions!$I:$I,"Expense",Transactions!$F:$F,'Income Statement'!$B25)*-1</f>
        <v>0</v>
      </c>
      <c r="F25" s="7">
        <f>SUMIFS(Transactions!$E:$E,Transactions!$A:$A,MONTH(F$3),Transactions!$I:$I,"Expense",Transactions!$F:$F,'Income Statement'!$B25)*-1</f>
        <v>0</v>
      </c>
      <c r="G25" s="7">
        <f>SUMIFS(Transactions!$E:$E,Transactions!$A:$A,MONTH(G$3),Transactions!$I:$I,"Expense",Transactions!$F:$F,'Income Statement'!$B25)*-1</f>
        <v>0</v>
      </c>
      <c r="H25" s="7">
        <f>SUMIFS(Transactions!$E:$E,Transactions!$A:$A,MONTH(H$3),Transactions!$I:$I,"Expense",Transactions!$F:$F,'Income Statement'!$B25)*-1</f>
        <v>0</v>
      </c>
      <c r="I25" s="7">
        <f>SUMIFS(Transactions!$E:$E,Transactions!$A:$A,MONTH(I$3),Transactions!$I:$I,"Expense",Transactions!$F:$F,'Income Statement'!$B25)*-1</f>
        <v>0</v>
      </c>
      <c r="J25" s="7">
        <f>SUMIFS(Transactions!$E:$E,Transactions!$A:$A,MONTH(J$3),Transactions!$I:$I,"Expense",Transactions!$F:$F,'Income Statement'!$B25)*-1</f>
        <v>0</v>
      </c>
      <c r="K25" s="7">
        <f>SUMIFS(Transactions!$E:$E,Transactions!$A:$A,MONTH(K$3),Transactions!$I:$I,"Expense",Transactions!$F:$F,'Income Statement'!$B25)*-1</f>
        <v>0</v>
      </c>
      <c r="L25" s="7">
        <f>SUMIFS(Transactions!$E:$E,Transactions!$A:$A,MONTH(L$3),Transactions!$I:$I,"Expense",Transactions!$F:$F,'Income Statement'!$B25)*-1</f>
        <v>0</v>
      </c>
      <c r="M25" s="7">
        <f>SUMIFS(Transactions!$E:$E,Transactions!$A:$A,MONTH(M$3),Transactions!$I:$I,"Expense",Transactions!$F:$F,'Income Statement'!$B25)*-1</f>
        <v>0</v>
      </c>
      <c r="N25" s="7">
        <f>SUMIFS(Transactions!$E:$E,Transactions!$A:$A,MONTH(N$3),Transactions!$I:$I,"Expense",Transactions!$F:$F,'Income Statement'!$B25)*-1</f>
        <v>0</v>
      </c>
      <c r="O25" s="7">
        <f>SUMIFS(Transactions!$E:$E,Transactions!$A:$A,MONTH(O$3),Transactions!$I:$I,"Expense",Transactions!$F:$F,'Income Statement'!$B25)*-1</f>
        <v>0</v>
      </c>
      <c r="P25" s="7">
        <f>SUMIFS(Transactions!$E:$E,Transactions!$A:$A,MONTH(P$3),Transactions!$I:$I,"Expense",Transactions!$F:$F,'Income Statement'!$B25)*-1</f>
        <v>0</v>
      </c>
    </row>
    <row r="26" spans="2:16" x14ac:dyDescent="0.2">
      <c r="B26" s="145" t="s">
        <v>66</v>
      </c>
      <c r="C26" s="6">
        <f t="shared" si="7"/>
        <v>300</v>
      </c>
      <c r="D26" s="7"/>
      <c r="E26" s="7">
        <f>SUMIFS(Transactions!$E:$E,Transactions!$A:$A,MONTH(E$3),Transactions!$I:$I,"Expense",Transactions!$F:$F,'Income Statement'!$B26)*-1</f>
        <v>0</v>
      </c>
      <c r="F26" s="7">
        <f>SUMIFS(Transactions!$E:$E,Transactions!$A:$A,MONTH(F$3),Transactions!$I:$I,"Expense",Transactions!$F:$F,'Income Statement'!$B26)*-1</f>
        <v>0</v>
      </c>
      <c r="G26" s="7">
        <f>SUMIFS(Transactions!$E:$E,Transactions!$A:$A,MONTH(G$3),Transactions!$I:$I,"Expense",Transactions!$F:$F,'Income Statement'!$B26)*-1</f>
        <v>0</v>
      </c>
      <c r="H26" s="7">
        <f>SUMIFS(Transactions!$E:$E,Transactions!$A:$A,MONTH(H$3),Transactions!$I:$I,"Expense",Transactions!$F:$F,'Income Statement'!$B26)*-1</f>
        <v>0</v>
      </c>
      <c r="I26" s="7">
        <f>SUMIFS(Transactions!$E:$E,Transactions!$A:$A,MONTH(I$3),Transactions!$I:$I,"Expense",Transactions!$F:$F,'Income Statement'!$B26)*-1</f>
        <v>0</v>
      </c>
      <c r="J26" s="7">
        <f>SUMIFS(Transactions!$E:$E,Transactions!$A:$A,MONTH(J$3),Transactions!$I:$I,"Expense",Transactions!$F:$F,'Income Statement'!$B26)*-1</f>
        <v>300</v>
      </c>
      <c r="K26" s="7">
        <f>SUMIFS(Transactions!$E:$E,Transactions!$A:$A,MONTH(K$3),Transactions!$I:$I,"Expense",Transactions!$F:$F,'Income Statement'!$B26)*-1</f>
        <v>0</v>
      </c>
      <c r="L26" s="7">
        <f>SUMIFS(Transactions!$E:$E,Transactions!$A:$A,MONTH(L$3),Transactions!$I:$I,"Expense",Transactions!$F:$F,'Income Statement'!$B26)*-1</f>
        <v>0</v>
      </c>
      <c r="M26" s="7">
        <f>SUMIFS(Transactions!$E:$E,Transactions!$A:$A,MONTH(M$3),Transactions!$I:$I,"Expense",Transactions!$F:$F,'Income Statement'!$B26)*-1</f>
        <v>0</v>
      </c>
      <c r="N26" s="7">
        <f>SUMIFS(Transactions!$E:$E,Transactions!$A:$A,MONTH(N$3),Transactions!$I:$I,"Expense",Transactions!$F:$F,'Income Statement'!$B26)*-1</f>
        <v>0</v>
      </c>
      <c r="O26" s="7">
        <f>SUMIFS(Transactions!$E:$E,Transactions!$A:$A,MONTH(O$3),Transactions!$I:$I,"Expense",Transactions!$F:$F,'Income Statement'!$B26)*-1</f>
        <v>0</v>
      </c>
      <c r="P26" s="7">
        <f>SUMIFS(Transactions!$E:$E,Transactions!$A:$A,MONTH(P$3),Transactions!$I:$I,"Expense",Transactions!$F:$F,'Income Statement'!$B26)*-1</f>
        <v>0</v>
      </c>
    </row>
    <row r="27" spans="2:16" x14ac:dyDescent="0.2">
      <c r="B27" s="145" t="s">
        <v>71</v>
      </c>
      <c r="C27" s="6">
        <f t="shared" si="7"/>
        <v>1914</v>
      </c>
      <c r="D27" s="7"/>
      <c r="E27" s="7">
        <f>SUMIFS(Transactions!$E:$E,Transactions!$A:$A,MONTH(E$3),Transactions!$I:$I,"Expense",Transactions!$F:$F,'Income Statement'!$B27)*-1</f>
        <v>159.5</v>
      </c>
      <c r="F27" s="7">
        <f>SUMIFS(Transactions!$E:$E,Transactions!$A:$A,MONTH(F$3),Transactions!$I:$I,"Expense",Transactions!$F:$F,'Income Statement'!$B27)*-1</f>
        <v>159.5</v>
      </c>
      <c r="G27" s="7">
        <f>SUMIFS(Transactions!$E:$E,Transactions!$A:$A,MONTH(G$3),Transactions!$I:$I,"Expense",Transactions!$F:$F,'Income Statement'!$B27)*-1</f>
        <v>159.5</v>
      </c>
      <c r="H27" s="7">
        <f>SUMIFS(Transactions!$E:$E,Transactions!$A:$A,MONTH(H$3),Transactions!$I:$I,"Expense",Transactions!$F:$F,'Income Statement'!$B27)*-1</f>
        <v>159.5</v>
      </c>
      <c r="I27" s="7">
        <f>SUMIFS(Transactions!$E:$E,Transactions!$A:$A,MONTH(I$3),Transactions!$I:$I,"Expense",Transactions!$F:$F,'Income Statement'!$B27)*-1</f>
        <v>159.5</v>
      </c>
      <c r="J27" s="7">
        <f>SUMIFS(Transactions!$E:$E,Transactions!$A:$A,MONTH(J$3),Transactions!$I:$I,"Expense",Transactions!$F:$F,'Income Statement'!$B27)*-1</f>
        <v>159.5</v>
      </c>
      <c r="K27" s="7">
        <f>SUMIFS(Transactions!$E:$E,Transactions!$A:$A,MONTH(K$3),Transactions!$I:$I,"Expense",Transactions!$F:$F,'Income Statement'!$B27)*-1</f>
        <v>159.5</v>
      </c>
      <c r="L27" s="7">
        <f>SUMIFS(Transactions!$E:$E,Transactions!$A:$A,MONTH(L$3),Transactions!$I:$I,"Expense",Transactions!$F:$F,'Income Statement'!$B27)*-1</f>
        <v>159.5</v>
      </c>
      <c r="M27" s="7">
        <f>SUMIFS(Transactions!$E:$E,Transactions!$A:$A,MONTH(M$3),Transactions!$I:$I,"Expense",Transactions!$F:$F,'Income Statement'!$B27)*-1</f>
        <v>159.5</v>
      </c>
      <c r="N27" s="7">
        <f>SUMIFS(Transactions!$E:$E,Transactions!$A:$A,MONTH(N$3),Transactions!$I:$I,"Expense",Transactions!$F:$F,'Income Statement'!$B27)*-1</f>
        <v>159.5</v>
      </c>
      <c r="O27" s="7">
        <f>SUMIFS(Transactions!$E:$E,Transactions!$A:$A,MONTH(O$3),Transactions!$I:$I,"Expense",Transactions!$F:$F,'Income Statement'!$B27)*-1</f>
        <v>159.5</v>
      </c>
      <c r="P27" s="7">
        <f>SUMIFS(Transactions!$E:$E,Transactions!$A:$A,MONTH(P$3),Transactions!$I:$I,"Expense",Transactions!$F:$F,'Income Statement'!$B27)*-1</f>
        <v>159.5</v>
      </c>
    </row>
    <row r="28" spans="2:16" x14ac:dyDescent="0.2">
      <c r="B28" s="145" t="s">
        <v>64</v>
      </c>
      <c r="C28" s="6">
        <f t="shared" si="7"/>
        <v>23867</v>
      </c>
      <c r="D28" s="7"/>
      <c r="E28" s="7">
        <f>SUMIFS(Transactions!$E:$E,Transactions!$A:$A,MONTH(E$3),Transactions!$I:$I,"Expense",Transactions!$F:$F,'Income Statement'!$B28)*-1</f>
        <v>1815</v>
      </c>
      <c r="F28" s="7">
        <f>SUMIFS(Transactions!$E:$E,Transactions!$A:$A,MONTH(F$3),Transactions!$I:$I,"Expense",Transactions!$F:$F,'Income Statement'!$B28)*-1</f>
        <v>2012</v>
      </c>
      <c r="G28" s="7">
        <f>SUMIFS(Transactions!$E:$E,Transactions!$A:$A,MONTH(G$3),Transactions!$I:$I,"Expense",Transactions!$F:$F,'Income Statement'!$B28)*-1</f>
        <v>3216</v>
      </c>
      <c r="H28" s="7">
        <f>SUMIFS(Transactions!$E:$E,Transactions!$A:$A,MONTH(H$3),Transactions!$I:$I,"Expense",Transactions!$F:$F,'Income Statement'!$B28)*-1</f>
        <v>939</v>
      </c>
      <c r="I28" s="7">
        <f>SUMIFS(Transactions!$E:$E,Transactions!$A:$A,MONTH(I$3),Transactions!$I:$I,"Expense",Transactions!$F:$F,'Income Statement'!$B28)*-1</f>
        <v>692</v>
      </c>
      <c r="J28" s="7">
        <f>SUMIFS(Transactions!$E:$E,Transactions!$A:$A,MONTH(J$3),Transactions!$I:$I,"Expense",Transactions!$F:$F,'Income Statement'!$B28)*-1</f>
        <v>2118.75</v>
      </c>
      <c r="K28" s="7">
        <f>SUMIFS(Transactions!$E:$E,Transactions!$A:$A,MONTH(K$3),Transactions!$I:$I,"Expense",Transactions!$F:$F,'Income Statement'!$B28)*-1</f>
        <v>3048</v>
      </c>
      <c r="L28" s="7">
        <f>SUMIFS(Transactions!$E:$E,Transactions!$A:$A,MONTH(L$3),Transactions!$I:$I,"Expense",Transactions!$F:$F,'Income Statement'!$B28)*-1</f>
        <v>2998.75</v>
      </c>
      <c r="M28" s="7">
        <f>SUMIFS(Transactions!$E:$E,Transactions!$A:$A,MONTH(M$3),Transactions!$I:$I,"Expense",Transactions!$F:$F,'Income Statement'!$B28)*-1</f>
        <v>1877.5</v>
      </c>
      <c r="N28" s="7">
        <f>SUMIFS(Transactions!$E:$E,Transactions!$A:$A,MONTH(N$3),Transactions!$I:$I,"Expense",Transactions!$F:$F,'Income Statement'!$B28)*-1</f>
        <v>2400</v>
      </c>
      <c r="O28" s="7">
        <f>SUMIFS(Transactions!$E:$E,Transactions!$A:$A,MONTH(O$3),Transactions!$I:$I,"Expense",Transactions!$F:$F,'Income Statement'!$B28)*-1</f>
        <v>2100</v>
      </c>
      <c r="P28" s="7">
        <f>SUMIFS(Transactions!$E:$E,Transactions!$A:$A,MONTH(P$3),Transactions!$I:$I,"Expense",Transactions!$F:$F,'Income Statement'!$B28)*-1</f>
        <v>650</v>
      </c>
    </row>
    <row r="29" spans="2:16" x14ac:dyDescent="0.2">
      <c r="B29" s="145" t="s">
        <v>193</v>
      </c>
      <c r="C29" s="6">
        <f t="shared" si="7"/>
        <v>9600</v>
      </c>
      <c r="D29" s="7"/>
      <c r="E29" s="7">
        <f>SUMIFS(Transactions!$E:$E,Transactions!$A:$A,MONTH(E$3),Transactions!$I:$I,"Expense",Transactions!$F:$F,'Income Statement'!$B29)*-1</f>
        <v>800</v>
      </c>
      <c r="F29" s="7">
        <f>SUMIFS(Transactions!$E:$E,Transactions!$A:$A,MONTH(F$3),Transactions!$I:$I,"Expense",Transactions!$F:$F,'Income Statement'!$B29)*-1</f>
        <v>800</v>
      </c>
      <c r="G29" s="7">
        <f>SUMIFS(Transactions!$E:$E,Transactions!$A:$A,MONTH(G$3),Transactions!$I:$I,"Expense",Transactions!$F:$F,'Income Statement'!$B29)*-1</f>
        <v>800</v>
      </c>
      <c r="H29" s="7">
        <f>SUMIFS(Transactions!$E:$E,Transactions!$A:$A,MONTH(H$3),Transactions!$I:$I,"Expense",Transactions!$F:$F,'Income Statement'!$B29)*-1</f>
        <v>800</v>
      </c>
      <c r="I29" s="7">
        <f>SUMIFS(Transactions!$E:$E,Transactions!$A:$A,MONTH(I$3),Transactions!$I:$I,"Expense",Transactions!$F:$F,'Income Statement'!$B29)*-1</f>
        <v>800</v>
      </c>
      <c r="J29" s="7">
        <f>SUMIFS(Transactions!$E:$E,Transactions!$A:$A,MONTH(J$3),Transactions!$I:$I,"Expense",Transactions!$F:$F,'Income Statement'!$B29)*-1</f>
        <v>800</v>
      </c>
      <c r="K29" s="7">
        <f>SUMIFS(Transactions!$E:$E,Transactions!$A:$A,MONTH(K$3),Transactions!$I:$I,"Expense",Transactions!$F:$F,'Income Statement'!$B29)*-1</f>
        <v>800</v>
      </c>
      <c r="L29" s="7">
        <f>SUMIFS(Transactions!$E:$E,Transactions!$A:$A,MONTH(L$3),Transactions!$I:$I,"Expense",Transactions!$F:$F,'Income Statement'!$B29)*-1</f>
        <v>800</v>
      </c>
      <c r="M29" s="7">
        <f>SUMIFS(Transactions!$E:$E,Transactions!$A:$A,MONTH(M$3),Transactions!$I:$I,"Expense",Transactions!$F:$F,'Income Statement'!$B29)*-1</f>
        <v>800</v>
      </c>
      <c r="N29" s="7">
        <f>SUMIFS(Transactions!$E:$E,Transactions!$A:$A,MONTH(N$3),Transactions!$I:$I,"Expense",Transactions!$F:$F,'Income Statement'!$B29)*-1</f>
        <v>800</v>
      </c>
      <c r="O29" s="7">
        <f>SUMIFS(Transactions!$E:$E,Transactions!$A:$A,MONTH(O$3),Transactions!$I:$I,"Expense",Transactions!$F:$F,'Income Statement'!$B29)*-1</f>
        <v>800</v>
      </c>
      <c r="P29" s="7">
        <f>SUMIFS(Transactions!$E:$E,Transactions!$A:$A,MONTH(P$3),Transactions!$I:$I,"Expense",Transactions!$F:$F,'Income Statement'!$B29)*-1</f>
        <v>800</v>
      </c>
    </row>
    <row r="30" spans="2:16" x14ac:dyDescent="0.2">
      <c r="B30" s="145" t="s">
        <v>194</v>
      </c>
      <c r="C30" s="6">
        <f t="shared" si="7"/>
        <v>0</v>
      </c>
      <c r="D30" s="7"/>
      <c r="E30" s="7">
        <f>SUMIFS(Transactions!$E:$E,Transactions!$A:$A,MONTH(E$3),Transactions!$I:$I,"Expense",Transactions!$F:$F,'Income Statement'!$B30)*-1</f>
        <v>0</v>
      </c>
      <c r="F30" s="7">
        <f>SUMIFS(Transactions!$E:$E,Transactions!$A:$A,MONTH(F$3),Transactions!$I:$I,"Expense",Transactions!$F:$F,'Income Statement'!$B30)*-1</f>
        <v>0</v>
      </c>
      <c r="G30" s="7">
        <f>SUMIFS(Transactions!$E:$E,Transactions!$A:$A,MONTH(G$3),Transactions!$I:$I,"Expense",Transactions!$F:$F,'Income Statement'!$B30)*-1</f>
        <v>0</v>
      </c>
      <c r="H30" s="7">
        <f>SUMIFS(Transactions!$E:$E,Transactions!$A:$A,MONTH(H$3),Transactions!$I:$I,"Expense",Transactions!$F:$F,'Income Statement'!$B30)*-1</f>
        <v>0</v>
      </c>
      <c r="I30" s="7">
        <f>SUMIFS(Transactions!$E:$E,Transactions!$A:$A,MONTH(I$3),Transactions!$I:$I,"Expense",Transactions!$F:$F,'Income Statement'!$B30)*-1</f>
        <v>0</v>
      </c>
      <c r="J30" s="7">
        <f>SUMIFS(Transactions!$E:$E,Transactions!$A:$A,MONTH(J$3),Transactions!$I:$I,"Expense",Transactions!$F:$F,'Income Statement'!$B30)*-1</f>
        <v>0</v>
      </c>
      <c r="K30" s="7">
        <f>SUMIFS(Transactions!$E:$E,Transactions!$A:$A,MONTH(K$3),Transactions!$I:$I,"Expense",Transactions!$F:$F,'Income Statement'!$B30)*-1</f>
        <v>0</v>
      </c>
      <c r="L30" s="7">
        <f>SUMIFS(Transactions!$E:$E,Transactions!$A:$A,MONTH(L$3),Transactions!$I:$I,"Expense",Transactions!$F:$F,'Income Statement'!$B30)*-1</f>
        <v>0</v>
      </c>
      <c r="M30" s="7">
        <f>SUMIFS(Transactions!$E:$E,Transactions!$A:$A,MONTH(M$3),Transactions!$I:$I,"Expense",Transactions!$F:$F,'Income Statement'!$B30)*-1</f>
        <v>0</v>
      </c>
      <c r="N30" s="7">
        <f>SUMIFS(Transactions!$E:$E,Transactions!$A:$A,MONTH(N$3),Transactions!$I:$I,"Expense",Transactions!$F:$F,'Income Statement'!$B30)*-1</f>
        <v>0</v>
      </c>
      <c r="O30" s="7">
        <f>SUMIFS(Transactions!$E:$E,Transactions!$A:$A,MONTH(O$3),Transactions!$I:$I,"Expense",Transactions!$F:$F,'Income Statement'!$B30)*-1</f>
        <v>0</v>
      </c>
      <c r="P30" s="7">
        <f>SUMIFS(Transactions!$E:$E,Transactions!$A:$A,MONTH(P$3),Transactions!$I:$I,"Expense",Transactions!$F:$F,'Income Statement'!$B30)*-1</f>
        <v>0</v>
      </c>
    </row>
    <row r="31" spans="2:16" x14ac:dyDescent="0.2">
      <c r="B31" s="145" t="s">
        <v>65</v>
      </c>
      <c r="C31" s="6">
        <f t="shared" si="7"/>
        <v>4680</v>
      </c>
      <c r="D31" s="7"/>
      <c r="E31" s="7">
        <f>SUMIFS(Transactions!$E:$E,Transactions!$A:$A,MONTH(E$3),Transactions!$I:$I,"Expense",Transactions!$F:$F,'Income Statement'!$B31)*-1</f>
        <v>0</v>
      </c>
      <c r="F31" s="7">
        <f>SUMIFS(Transactions!$E:$E,Transactions!$A:$A,MONTH(F$3),Transactions!$I:$I,"Expense",Transactions!$F:$F,'Income Statement'!$B31)*-1</f>
        <v>0</v>
      </c>
      <c r="G31" s="7">
        <f>SUMIFS(Transactions!$E:$E,Transactions!$A:$A,MONTH(G$3),Transactions!$I:$I,"Expense",Transactions!$F:$F,'Income Statement'!$B31)*-1</f>
        <v>0</v>
      </c>
      <c r="H31" s="7">
        <f>SUMIFS(Transactions!$E:$E,Transactions!$A:$A,MONTH(H$3),Transactions!$I:$I,"Expense",Transactions!$F:$F,'Income Statement'!$B31)*-1</f>
        <v>0</v>
      </c>
      <c r="I31" s="7">
        <f>SUMIFS(Transactions!$E:$E,Transactions!$A:$A,MONTH(I$3),Transactions!$I:$I,"Expense",Transactions!$F:$F,'Income Statement'!$B31)*-1</f>
        <v>0</v>
      </c>
      <c r="J31" s="7">
        <f>SUMIFS(Transactions!$E:$E,Transactions!$A:$A,MONTH(J$3),Transactions!$I:$I,"Expense",Transactions!$F:$F,'Income Statement'!$B31)*-1</f>
        <v>0</v>
      </c>
      <c r="K31" s="7">
        <f>SUMIFS(Transactions!$E:$E,Transactions!$A:$A,MONTH(K$3),Transactions!$I:$I,"Expense",Transactions!$F:$F,'Income Statement'!$B31)*-1</f>
        <v>0</v>
      </c>
      <c r="L31" s="7">
        <f>SUMIFS(Transactions!$E:$E,Transactions!$A:$A,MONTH(L$3),Transactions!$I:$I,"Expense",Transactions!$F:$F,'Income Statement'!$B31)*-1</f>
        <v>0</v>
      </c>
      <c r="M31" s="7">
        <f>SUMIFS(Transactions!$E:$E,Transactions!$A:$A,MONTH(M$3),Transactions!$I:$I,"Expense",Transactions!$F:$F,'Income Statement'!$B31)*-1</f>
        <v>0</v>
      </c>
      <c r="N31" s="7">
        <f>SUMIFS(Transactions!$E:$E,Transactions!$A:$A,MONTH(N$3),Transactions!$I:$I,"Expense",Transactions!$F:$F,'Income Statement'!$B31)*-1</f>
        <v>0</v>
      </c>
      <c r="O31" s="7">
        <f>SUMIFS(Transactions!$E:$E,Transactions!$A:$A,MONTH(O$3),Transactions!$I:$I,"Expense",Transactions!$F:$F,'Income Statement'!$B31)*-1</f>
        <v>0</v>
      </c>
      <c r="P31" s="7">
        <f>SUMIFS(Transactions!$E:$E,Transactions!$A:$A,MONTH(P$3),Transactions!$I:$I,"Expense",Transactions!$F:$F,'Income Statement'!$B31)*-1</f>
        <v>4680</v>
      </c>
    </row>
    <row r="32" spans="2:16" x14ac:dyDescent="0.2">
      <c r="B32" s="145" t="s">
        <v>192</v>
      </c>
      <c r="C32" s="6">
        <f>SUM(E32:P32)</f>
        <v>0</v>
      </c>
      <c r="D32" s="7"/>
      <c r="E32" s="7">
        <f>SUMIFS(Transactions!$E:$E,Transactions!$A:$A,MONTH(E$3),Transactions!$I:$I,"Expense",Transactions!$F:$F,'Income Statement'!$B32)*-1</f>
        <v>0</v>
      </c>
      <c r="F32" s="7">
        <f>SUMIFS(Transactions!$E:$E,Transactions!$A:$A,MONTH(F$3),Transactions!$I:$I,"Expense",Transactions!$F:$F,'Income Statement'!$B32)*-1</f>
        <v>0</v>
      </c>
      <c r="G32" s="7">
        <f>SUMIFS(Transactions!$E:$E,Transactions!$A:$A,MONTH(G$3),Transactions!$I:$I,"Expense",Transactions!$F:$F,'Income Statement'!$B32)*-1</f>
        <v>0</v>
      </c>
      <c r="H32" s="7">
        <f>SUMIFS(Transactions!$E:$E,Transactions!$A:$A,MONTH(H$3),Transactions!$I:$I,"Expense",Transactions!$F:$F,'Income Statement'!$B32)*-1</f>
        <v>0</v>
      </c>
      <c r="I32" s="7">
        <f>SUMIFS(Transactions!$E:$E,Transactions!$A:$A,MONTH(I$3),Transactions!$I:$I,"Expense",Transactions!$F:$F,'Income Statement'!$B32)*-1</f>
        <v>0</v>
      </c>
      <c r="J32" s="7">
        <f>SUMIFS(Transactions!$E:$E,Transactions!$A:$A,MONTH(J$3),Transactions!$I:$I,"Expense",Transactions!$F:$F,'Income Statement'!$B32)*-1</f>
        <v>0</v>
      </c>
      <c r="K32" s="7">
        <f>SUMIFS(Transactions!$E:$E,Transactions!$A:$A,MONTH(K$3),Transactions!$I:$I,"Expense",Transactions!$F:$F,'Income Statement'!$B32)*-1</f>
        <v>0</v>
      </c>
      <c r="L32" s="7">
        <f>SUMIFS(Transactions!$E:$E,Transactions!$A:$A,MONTH(L$3),Transactions!$I:$I,"Expense",Transactions!$F:$F,'Income Statement'!$B32)*-1</f>
        <v>0</v>
      </c>
      <c r="M32" s="7">
        <f>SUMIFS(Transactions!$E:$E,Transactions!$A:$A,MONTH(M$3),Transactions!$I:$I,"Expense",Transactions!$F:$F,'Income Statement'!$B32)*-1</f>
        <v>0</v>
      </c>
      <c r="N32" s="7">
        <f>SUMIFS(Transactions!$E:$E,Transactions!$A:$A,MONTH(N$3),Transactions!$I:$I,"Expense",Transactions!$F:$F,'Income Statement'!$B32)*-1</f>
        <v>0</v>
      </c>
      <c r="O32" s="7">
        <f>SUMIFS(Transactions!$E:$E,Transactions!$A:$A,MONTH(O$3),Transactions!$I:$I,"Expense",Transactions!$F:$F,'Income Statement'!$B32)*-1</f>
        <v>0</v>
      </c>
      <c r="P32" s="7">
        <f>SUMIFS(Transactions!$E:$E,Transactions!$A:$A,MONTH(P$3),Transactions!$I:$I,"Expense",Transactions!$F:$F,'Income Statement'!$B32)*-1</f>
        <v>0</v>
      </c>
    </row>
    <row r="33" spans="2:16" x14ac:dyDescent="0.2">
      <c r="B33" s="145" t="s">
        <v>68</v>
      </c>
      <c r="C33" s="6">
        <f t="shared" ref="C33:C39" si="8">SUM(E33:P33)</f>
        <v>8000</v>
      </c>
      <c r="D33" s="7"/>
      <c r="E33" s="7">
        <f>SUMIFS(Transactions!$E:$E,Transactions!$A:$A,MONTH(E$3),Transactions!$I:$I,"Expense",Transactions!$F:$F,'Income Statement'!$B33)*-1</f>
        <v>0</v>
      </c>
      <c r="F33" s="7">
        <f>SUMIFS(Transactions!$E:$E,Transactions!$A:$A,MONTH(F$3),Transactions!$I:$I,"Expense",Transactions!$F:$F,'Income Statement'!$B33)*-1</f>
        <v>0</v>
      </c>
      <c r="G33" s="7">
        <f>SUMIFS(Transactions!$E:$E,Transactions!$A:$A,MONTH(G$3),Transactions!$I:$I,"Expense",Transactions!$F:$F,'Income Statement'!$B33)*-1</f>
        <v>0</v>
      </c>
      <c r="H33" s="7">
        <f>SUMIFS(Transactions!$E:$E,Transactions!$A:$A,MONTH(H$3),Transactions!$I:$I,"Expense",Transactions!$F:$F,'Income Statement'!$B33)*-1</f>
        <v>0</v>
      </c>
      <c r="I33" s="7">
        <f>SUMIFS(Transactions!$E:$E,Transactions!$A:$A,MONTH(I$3),Transactions!$I:$I,"Expense",Transactions!$F:$F,'Income Statement'!$B33)*-1</f>
        <v>0</v>
      </c>
      <c r="J33" s="7">
        <f>SUMIFS(Transactions!$E:$E,Transactions!$A:$A,MONTH(J$3),Transactions!$I:$I,"Expense",Transactions!$F:$F,'Income Statement'!$B33)*-1</f>
        <v>3000</v>
      </c>
      <c r="K33" s="7">
        <f>SUMIFS(Transactions!$E:$E,Transactions!$A:$A,MONTH(K$3),Transactions!$I:$I,"Expense",Transactions!$F:$F,'Income Statement'!$B33)*-1</f>
        <v>0</v>
      </c>
      <c r="L33" s="7">
        <f>SUMIFS(Transactions!$E:$E,Transactions!$A:$A,MONTH(L$3),Transactions!$I:$I,"Expense",Transactions!$F:$F,'Income Statement'!$B33)*-1</f>
        <v>0</v>
      </c>
      <c r="M33" s="7">
        <f>SUMIFS(Transactions!$E:$E,Transactions!$A:$A,MONTH(M$3),Transactions!$I:$I,"Expense",Transactions!$F:$F,'Income Statement'!$B33)*-1</f>
        <v>0</v>
      </c>
      <c r="N33" s="7">
        <f>SUMIFS(Transactions!$E:$E,Transactions!$A:$A,MONTH(N$3),Transactions!$I:$I,"Expense",Transactions!$F:$F,'Income Statement'!$B33)*-1</f>
        <v>0</v>
      </c>
      <c r="O33" s="7">
        <f>SUMIFS(Transactions!$E:$E,Transactions!$A:$A,MONTH(O$3),Transactions!$I:$I,"Expense",Transactions!$F:$F,'Income Statement'!$B33)*-1</f>
        <v>5000</v>
      </c>
      <c r="P33" s="7">
        <f>SUMIFS(Transactions!$E:$E,Transactions!$A:$A,MONTH(P$3),Transactions!$I:$I,"Expense",Transactions!$F:$F,'Income Statement'!$B33)*-1</f>
        <v>0</v>
      </c>
    </row>
    <row r="34" spans="2:16" x14ac:dyDescent="0.2">
      <c r="B34" s="145" t="s">
        <v>72</v>
      </c>
      <c r="C34" s="6">
        <f t="shared" si="8"/>
        <v>250</v>
      </c>
      <c r="D34" s="7"/>
      <c r="E34" s="7">
        <f>SUMIFS(Transactions!$E:$E,Transactions!$A:$A,MONTH(E$3),Transactions!$I:$I,"Expense",Transactions!$F:$F,'Income Statement'!$B34)*-1</f>
        <v>50</v>
      </c>
      <c r="F34" s="7">
        <f>SUMIFS(Transactions!$E:$E,Transactions!$A:$A,MONTH(F$3),Transactions!$I:$I,"Expense",Transactions!$F:$F,'Income Statement'!$B34)*-1</f>
        <v>0</v>
      </c>
      <c r="G34" s="7">
        <f>SUMIFS(Transactions!$E:$E,Transactions!$A:$A,MONTH(G$3),Transactions!$I:$I,"Expense",Transactions!$F:$F,'Income Statement'!$B34)*-1</f>
        <v>200</v>
      </c>
      <c r="H34" s="7">
        <f>SUMIFS(Transactions!$E:$E,Transactions!$A:$A,MONTH(H$3),Transactions!$I:$I,"Expense",Transactions!$F:$F,'Income Statement'!$B34)*-1</f>
        <v>0</v>
      </c>
      <c r="I34" s="7">
        <f>SUMIFS(Transactions!$E:$E,Transactions!$A:$A,MONTH(I$3),Transactions!$I:$I,"Expense",Transactions!$F:$F,'Income Statement'!$B34)*-1</f>
        <v>0</v>
      </c>
      <c r="J34" s="7">
        <f>SUMIFS(Transactions!$E:$E,Transactions!$A:$A,MONTH(J$3),Transactions!$I:$I,"Expense",Transactions!$F:$F,'Income Statement'!$B34)*-1</f>
        <v>0</v>
      </c>
      <c r="K34" s="7">
        <f>SUMIFS(Transactions!$E:$E,Transactions!$A:$A,MONTH(K$3),Transactions!$I:$I,"Expense",Transactions!$F:$F,'Income Statement'!$B34)*-1</f>
        <v>0</v>
      </c>
      <c r="L34" s="7">
        <f>SUMIFS(Transactions!$E:$E,Transactions!$A:$A,MONTH(L$3),Transactions!$I:$I,"Expense",Transactions!$F:$F,'Income Statement'!$B34)*-1</f>
        <v>0</v>
      </c>
      <c r="M34" s="7">
        <f>SUMIFS(Transactions!$E:$E,Transactions!$A:$A,MONTH(M$3),Transactions!$I:$I,"Expense",Transactions!$F:$F,'Income Statement'!$B34)*-1</f>
        <v>0</v>
      </c>
      <c r="N34" s="7">
        <f>SUMIFS(Transactions!$E:$E,Transactions!$A:$A,MONTH(N$3),Transactions!$I:$I,"Expense",Transactions!$F:$F,'Income Statement'!$B34)*-1</f>
        <v>0</v>
      </c>
      <c r="O34" s="7">
        <f>SUMIFS(Transactions!$E:$E,Transactions!$A:$A,MONTH(O$3),Transactions!$I:$I,"Expense",Transactions!$F:$F,'Income Statement'!$B34)*-1</f>
        <v>0</v>
      </c>
      <c r="P34" s="7">
        <f>SUMIFS(Transactions!$E:$E,Transactions!$A:$A,MONTH(P$3),Transactions!$I:$I,"Expense",Transactions!$F:$F,'Income Statement'!$B34)*-1</f>
        <v>0</v>
      </c>
    </row>
    <row r="35" spans="2:16" x14ac:dyDescent="0.2">
      <c r="B35" s="145" t="s">
        <v>195</v>
      </c>
      <c r="C35" s="6">
        <f t="shared" si="8"/>
        <v>0</v>
      </c>
      <c r="D35" s="7"/>
      <c r="E35" s="7">
        <f>SUMIFS(Transactions!$E:$E,Transactions!$A:$A,MONTH(E$3),Transactions!$I:$I,"Expense",Transactions!$F:$F,'Income Statement'!$B35)*-1</f>
        <v>0</v>
      </c>
      <c r="F35" s="7">
        <f>SUMIFS(Transactions!$E:$E,Transactions!$A:$A,MONTH(F$3),Transactions!$I:$I,"Expense",Transactions!$F:$F,'Income Statement'!$B35)*-1</f>
        <v>0</v>
      </c>
      <c r="G35" s="7">
        <f>SUMIFS(Transactions!$E:$E,Transactions!$A:$A,MONTH(G$3),Transactions!$I:$I,"Expense",Transactions!$F:$F,'Income Statement'!$B35)*-1</f>
        <v>0</v>
      </c>
      <c r="H35" s="7">
        <f>SUMIFS(Transactions!$E:$E,Transactions!$A:$A,MONTH(H$3),Transactions!$I:$I,"Expense",Transactions!$F:$F,'Income Statement'!$B35)*-1</f>
        <v>0</v>
      </c>
      <c r="I35" s="7">
        <f>SUMIFS(Transactions!$E:$E,Transactions!$A:$A,MONTH(I$3),Transactions!$I:$I,"Expense",Transactions!$F:$F,'Income Statement'!$B35)*-1</f>
        <v>0</v>
      </c>
      <c r="J35" s="7">
        <f>SUMIFS(Transactions!$E:$E,Transactions!$A:$A,MONTH(J$3),Transactions!$I:$I,"Expense",Transactions!$F:$F,'Income Statement'!$B35)*-1</f>
        <v>0</v>
      </c>
      <c r="K35" s="7">
        <f>SUMIFS(Transactions!$E:$E,Transactions!$A:$A,MONTH(K$3),Transactions!$I:$I,"Expense",Transactions!$F:$F,'Income Statement'!$B35)*-1</f>
        <v>0</v>
      </c>
      <c r="L35" s="7">
        <f>SUMIFS(Transactions!$E:$E,Transactions!$A:$A,MONTH(L$3),Transactions!$I:$I,"Expense",Transactions!$F:$F,'Income Statement'!$B35)*-1</f>
        <v>0</v>
      </c>
      <c r="M35" s="7">
        <f>SUMIFS(Transactions!$E:$E,Transactions!$A:$A,MONTH(M$3),Transactions!$I:$I,"Expense",Transactions!$F:$F,'Income Statement'!$B35)*-1</f>
        <v>0</v>
      </c>
      <c r="N35" s="7">
        <f>SUMIFS(Transactions!$E:$E,Transactions!$A:$A,MONTH(N$3),Transactions!$I:$I,"Expense",Transactions!$F:$F,'Income Statement'!$B35)*-1</f>
        <v>0</v>
      </c>
      <c r="O35" s="7">
        <f>SUMIFS(Transactions!$E:$E,Transactions!$A:$A,MONTH(O$3),Transactions!$I:$I,"Expense",Transactions!$F:$F,'Income Statement'!$B35)*-1</f>
        <v>0</v>
      </c>
      <c r="P35" s="7">
        <f>SUMIFS(Transactions!$E:$E,Transactions!$A:$A,MONTH(P$3),Transactions!$I:$I,"Expense",Transactions!$F:$F,'Income Statement'!$B35)*-1</f>
        <v>0</v>
      </c>
    </row>
    <row r="36" spans="2:16" x14ac:dyDescent="0.2">
      <c r="B36" s="145" t="s">
        <v>67</v>
      </c>
      <c r="C36" s="6">
        <f t="shared" si="8"/>
        <v>800</v>
      </c>
      <c r="D36" s="7"/>
      <c r="E36" s="7">
        <f>SUMIFS(Transactions!$E:$E,Transactions!$A:$A,MONTH(E$3),Transactions!$I:$I,"Expense",Transactions!$F:$F,'Income Statement'!$B36)*-1</f>
        <v>0</v>
      </c>
      <c r="F36" s="7">
        <f>SUMIFS(Transactions!$E:$E,Transactions!$A:$A,MONTH(F$3),Transactions!$I:$I,"Expense",Transactions!$F:$F,'Income Statement'!$B36)*-1</f>
        <v>800</v>
      </c>
      <c r="G36" s="7">
        <f>SUMIFS(Transactions!$E:$E,Transactions!$A:$A,MONTH(G$3),Transactions!$I:$I,"Expense",Transactions!$F:$F,'Income Statement'!$B36)*-1</f>
        <v>0</v>
      </c>
      <c r="H36" s="7">
        <f>SUMIFS(Transactions!$E:$E,Transactions!$A:$A,MONTH(H$3),Transactions!$I:$I,"Expense",Transactions!$F:$F,'Income Statement'!$B36)*-1</f>
        <v>0</v>
      </c>
      <c r="I36" s="7">
        <f>SUMIFS(Transactions!$E:$E,Transactions!$A:$A,MONTH(I$3),Transactions!$I:$I,"Expense",Transactions!$F:$F,'Income Statement'!$B36)*-1</f>
        <v>0</v>
      </c>
      <c r="J36" s="7">
        <f>SUMIFS(Transactions!$E:$E,Transactions!$A:$A,MONTH(J$3),Transactions!$I:$I,"Expense",Transactions!$F:$F,'Income Statement'!$B36)*-1</f>
        <v>0</v>
      </c>
      <c r="K36" s="7">
        <f>SUMIFS(Transactions!$E:$E,Transactions!$A:$A,MONTH(K$3),Transactions!$I:$I,"Expense",Transactions!$F:$F,'Income Statement'!$B36)*-1</f>
        <v>0</v>
      </c>
      <c r="L36" s="7">
        <f>SUMIFS(Transactions!$E:$E,Transactions!$A:$A,MONTH(L$3),Transactions!$I:$I,"Expense",Transactions!$F:$F,'Income Statement'!$B36)*-1</f>
        <v>0</v>
      </c>
      <c r="M36" s="7">
        <f>SUMIFS(Transactions!$E:$E,Transactions!$A:$A,MONTH(M$3),Transactions!$I:$I,"Expense",Transactions!$F:$F,'Income Statement'!$B36)*-1</f>
        <v>0</v>
      </c>
      <c r="N36" s="7">
        <f>SUMIFS(Transactions!$E:$E,Transactions!$A:$A,MONTH(N$3),Transactions!$I:$I,"Expense",Transactions!$F:$F,'Income Statement'!$B36)*-1</f>
        <v>0</v>
      </c>
      <c r="O36" s="7">
        <f>SUMIFS(Transactions!$E:$E,Transactions!$A:$A,MONTH(O$3),Transactions!$I:$I,"Expense",Transactions!$F:$F,'Income Statement'!$B36)*-1</f>
        <v>0</v>
      </c>
      <c r="P36" s="7">
        <f>SUMIFS(Transactions!$E:$E,Transactions!$A:$A,MONTH(P$3),Transactions!$I:$I,"Expense",Transactions!$F:$F,'Income Statement'!$B36)*-1</f>
        <v>0</v>
      </c>
    </row>
    <row r="37" spans="2:16" x14ac:dyDescent="0.2">
      <c r="B37" s="145" t="s">
        <v>70</v>
      </c>
      <c r="C37" s="6">
        <f t="shared" si="8"/>
        <v>2518.41</v>
      </c>
      <c r="D37" s="7"/>
      <c r="E37" s="7">
        <f>SUMIFS(Transactions!$E:$E,Transactions!$A:$A,MONTH(E$3),Transactions!$I:$I,"Expense",Transactions!$F:$F,'Income Statement'!$B37)*-1</f>
        <v>0</v>
      </c>
      <c r="F37" s="7">
        <f>SUMIFS(Transactions!$E:$E,Transactions!$A:$A,MONTH(F$3),Transactions!$I:$I,"Expense",Transactions!$F:$F,'Income Statement'!$B37)*-1</f>
        <v>215.81</v>
      </c>
      <c r="G37" s="7">
        <f>SUMIFS(Transactions!$E:$E,Transactions!$A:$A,MONTH(G$3),Transactions!$I:$I,"Expense",Transactions!$F:$F,'Income Statement'!$B37)*-1</f>
        <v>141.59</v>
      </c>
      <c r="H37" s="7">
        <f>SUMIFS(Transactions!$E:$E,Transactions!$A:$A,MONTH(H$3),Transactions!$I:$I,"Expense",Transactions!$F:$F,'Income Statement'!$B37)*-1</f>
        <v>254.53</v>
      </c>
      <c r="I37" s="7">
        <f>SUMIFS(Transactions!$E:$E,Transactions!$A:$A,MONTH(I$3),Transactions!$I:$I,"Expense",Transactions!$F:$F,'Income Statement'!$B37)*-1</f>
        <v>105.53</v>
      </c>
      <c r="J37" s="7">
        <f>SUMIFS(Transactions!$E:$E,Transactions!$A:$A,MONTH(J$3),Transactions!$I:$I,"Expense",Transactions!$F:$F,'Income Statement'!$B37)*-1</f>
        <v>271.78999999999996</v>
      </c>
      <c r="K37" s="7">
        <f>SUMIFS(Transactions!$E:$E,Transactions!$A:$A,MONTH(K$3),Transactions!$I:$I,"Expense",Transactions!$F:$F,'Income Statement'!$B37)*-1</f>
        <v>278.96000000000004</v>
      </c>
      <c r="L37" s="7">
        <f>SUMIFS(Transactions!$E:$E,Transactions!$A:$A,MONTH(L$3),Transactions!$I:$I,"Expense",Transactions!$F:$F,'Income Statement'!$B37)*-1</f>
        <v>279.89999999999998</v>
      </c>
      <c r="M37" s="7">
        <f>SUMIFS(Transactions!$E:$E,Transactions!$A:$A,MONTH(M$3),Transactions!$I:$I,"Expense",Transactions!$F:$F,'Income Statement'!$B37)*-1</f>
        <v>249.46</v>
      </c>
      <c r="N37" s="7">
        <f>SUMIFS(Transactions!$E:$E,Transactions!$A:$A,MONTH(N$3),Transactions!$I:$I,"Expense",Transactions!$F:$F,'Income Statement'!$B37)*-1</f>
        <v>251.26</v>
      </c>
      <c r="O37" s="7">
        <f>SUMIFS(Transactions!$E:$E,Transactions!$A:$A,MONTH(O$3),Transactions!$I:$I,"Expense",Transactions!$F:$F,'Income Statement'!$B37)*-1</f>
        <v>243.22</v>
      </c>
      <c r="P37" s="7">
        <f>SUMIFS(Transactions!$E:$E,Transactions!$A:$A,MONTH(P$3),Transactions!$I:$I,"Expense",Transactions!$F:$F,'Income Statement'!$B37)*-1</f>
        <v>226.36</v>
      </c>
    </row>
    <row r="38" spans="2:16" x14ac:dyDescent="0.2">
      <c r="B38" s="145" t="s">
        <v>172</v>
      </c>
      <c r="C38" s="6">
        <f t="shared" si="8"/>
        <v>7000</v>
      </c>
      <c r="D38" s="7"/>
      <c r="E38" s="7">
        <f>SUMIFS(Transactions!$E:$E,Transactions!$A:$A,MONTH(E$3),Transactions!$I:$I,"Expense",Transactions!$F:$F,'Income Statement'!$B38)*-1</f>
        <v>0</v>
      </c>
      <c r="F38" s="7">
        <f>SUMIFS(Transactions!$E:$E,Transactions!$A:$A,MONTH(F$3),Transactions!$I:$I,"Expense",Transactions!$F:$F,'Income Statement'!$B38)*-1</f>
        <v>0</v>
      </c>
      <c r="G38" s="7">
        <f>SUMIFS(Transactions!$E:$E,Transactions!$A:$A,MONTH(G$3),Transactions!$I:$I,"Expense",Transactions!$F:$F,'Income Statement'!$B38)*-1</f>
        <v>7000</v>
      </c>
      <c r="H38" s="7">
        <f>SUMIFS(Transactions!$E:$E,Transactions!$A:$A,MONTH(H$3),Transactions!$I:$I,"Expense",Transactions!$F:$F,'Income Statement'!$B38)*-1</f>
        <v>0</v>
      </c>
      <c r="I38" s="7">
        <f>SUMIFS(Transactions!$E:$E,Transactions!$A:$A,MONTH(I$3),Transactions!$I:$I,"Expense",Transactions!$F:$F,'Income Statement'!$B38)*-1</f>
        <v>0</v>
      </c>
      <c r="J38" s="7">
        <f>SUMIFS(Transactions!$E:$E,Transactions!$A:$A,MONTH(J$3),Transactions!$I:$I,"Expense",Transactions!$F:$F,'Income Statement'!$B38)*-1</f>
        <v>0</v>
      </c>
      <c r="K38" s="7">
        <f>SUMIFS(Transactions!$E:$E,Transactions!$A:$A,MONTH(K$3),Transactions!$I:$I,"Expense",Transactions!$F:$F,'Income Statement'!$B38)*-1</f>
        <v>0</v>
      </c>
      <c r="L38" s="7">
        <f>SUMIFS(Transactions!$E:$E,Transactions!$A:$A,MONTH(L$3),Transactions!$I:$I,"Expense",Transactions!$F:$F,'Income Statement'!$B38)*-1</f>
        <v>0</v>
      </c>
      <c r="M38" s="7">
        <f>SUMIFS(Transactions!$E:$E,Transactions!$A:$A,MONTH(M$3),Transactions!$I:$I,"Expense",Transactions!$F:$F,'Income Statement'!$B38)*-1</f>
        <v>0</v>
      </c>
      <c r="N38" s="7">
        <f>SUMIFS(Transactions!$E:$E,Transactions!$A:$A,MONTH(N$3),Transactions!$I:$I,"Expense",Transactions!$F:$F,'Income Statement'!$B38)*-1</f>
        <v>0</v>
      </c>
      <c r="O38" s="7">
        <f>SUMIFS(Transactions!$E:$E,Transactions!$A:$A,MONTH(O$3),Transactions!$I:$I,"Expense",Transactions!$F:$F,'Income Statement'!$B38)*-1</f>
        <v>0</v>
      </c>
      <c r="P38" s="7">
        <f>SUMIFS(Transactions!$E:$E,Transactions!$A:$A,MONTH(P$3),Transactions!$I:$I,"Expense",Transactions!$F:$F,'Income Statement'!$B38)*-1</f>
        <v>0</v>
      </c>
    </row>
    <row r="39" spans="2:16" ht="16" thickBot="1" x14ac:dyDescent="0.25">
      <c r="B39" s="145" t="s">
        <v>196</v>
      </c>
      <c r="C39" s="6">
        <f t="shared" si="8"/>
        <v>0</v>
      </c>
      <c r="D39" s="7"/>
      <c r="E39" s="7">
        <f>SUMIFS(Transactions!$E:$E,Transactions!$A:$A,MONTH(E$3),Transactions!$I:$I,"Expense",Transactions!$F:$F,'Income Statement'!$B39)*-1</f>
        <v>0</v>
      </c>
      <c r="F39" s="7">
        <f>SUMIFS(Transactions!$E:$E,Transactions!$A:$A,MONTH(F$3),Transactions!$I:$I,"Expense",Transactions!$F:$F,'Income Statement'!$B39)*-1</f>
        <v>0</v>
      </c>
      <c r="G39" s="7">
        <f>SUMIFS(Transactions!$E:$E,Transactions!$A:$A,MONTH(G$3),Transactions!$I:$I,"Expense",Transactions!$F:$F,'Income Statement'!$B39)*-1</f>
        <v>0</v>
      </c>
      <c r="H39" s="7">
        <f>SUMIFS(Transactions!$E:$E,Transactions!$A:$A,MONTH(H$3),Transactions!$I:$I,"Expense",Transactions!$F:$F,'Income Statement'!$B39)*-1</f>
        <v>0</v>
      </c>
      <c r="I39" s="7">
        <f>SUMIFS(Transactions!$E:$E,Transactions!$A:$A,MONTH(I$3),Transactions!$I:$I,"Expense",Transactions!$F:$F,'Income Statement'!$B39)*-1</f>
        <v>0</v>
      </c>
      <c r="J39" s="7">
        <f>SUMIFS(Transactions!$E:$E,Transactions!$A:$A,MONTH(J$3),Transactions!$I:$I,"Expense",Transactions!$F:$F,'Income Statement'!$B39)*-1</f>
        <v>0</v>
      </c>
      <c r="K39" s="7">
        <f>SUMIFS(Transactions!$E:$E,Transactions!$A:$A,MONTH(K$3),Transactions!$I:$I,"Expense",Transactions!$F:$F,'Income Statement'!$B39)*-1</f>
        <v>0</v>
      </c>
      <c r="L39" s="7">
        <f>SUMIFS(Transactions!$E:$E,Transactions!$A:$A,MONTH(L$3),Transactions!$I:$I,"Expense",Transactions!$F:$F,'Income Statement'!$B39)*-1</f>
        <v>0</v>
      </c>
      <c r="M39" s="7">
        <f>SUMIFS(Transactions!$E:$E,Transactions!$A:$A,MONTH(M$3),Transactions!$I:$I,"Expense",Transactions!$F:$F,'Income Statement'!$B39)*-1</f>
        <v>0</v>
      </c>
      <c r="N39" s="7">
        <f>SUMIFS(Transactions!$E:$E,Transactions!$A:$A,MONTH(N$3),Transactions!$I:$I,"Expense",Transactions!$F:$F,'Income Statement'!$B39)*-1</f>
        <v>0</v>
      </c>
      <c r="O39" s="7">
        <f>SUMIFS(Transactions!$E:$E,Transactions!$A:$A,MONTH(O$3),Transactions!$I:$I,"Expense",Transactions!$F:$F,'Income Statement'!$B39)*-1</f>
        <v>0</v>
      </c>
      <c r="P39" s="7">
        <f>SUMIFS(Transactions!$E:$E,Transactions!$A:$A,MONTH(P$3),Transactions!$I:$I,"Expense",Transactions!$F:$F,'Income Statement'!$B39)*-1</f>
        <v>0</v>
      </c>
    </row>
    <row r="40" spans="2:16" ht="16" thickTop="1" x14ac:dyDescent="0.2">
      <c r="B40" s="147" t="s">
        <v>74</v>
      </c>
      <c r="C40" s="8">
        <f>C16-C19</f>
        <v>18352.869999999995</v>
      </c>
      <c r="D40" s="9"/>
      <c r="E40" s="9">
        <f t="shared" ref="E40:P40" si="9">E16-E19</f>
        <v>-2824.5</v>
      </c>
      <c r="F40" s="9">
        <f t="shared" si="9"/>
        <v>-22887.31</v>
      </c>
      <c r="G40" s="9">
        <f t="shared" si="9"/>
        <v>3615.91</v>
      </c>
      <c r="H40" s="9">
        <f t="shared" si="9"/>
        <v>21481.97</v>
      </c>
      <c r="I40" s="9">
        <f t="shared" si="9"/>
        <v>20547.97</v>
      </c>
      <c r="J40" s="9">
        <f t="shared" si="9"/>
        <v>14959.239999999998</v>
      </c>
      <c r="K40" s="9">
        <f t="shared" si="9"/>
        <v>2713.54</v>
      </c>
      <c r="L40" s="9">
        <f t="shared" si="9"/>
        <v>761.85000000000036</v>
      </c>
      <c r="M40" s="9">
        <f t="shared" si="9"/>
        <v>-1586.46</v>
      </c>
      <c r="N40" s="9">
        <f t="shared" si="9"/>
        <v>-3610.76</v>
      </c>
      <c r="O40" s="9">
        <f t="shared" si="9"/>
        <v>-8302.7199999999993</v>
      </c>
      <c r="P40" s="9">
        <f t="shared" si="9"/>
        <v>-6515.86</v>
      </c>
    </row>
    <row r="41" spans="2:16" x14ac:dyDescent="0.2">
      <c r="B41" s="146" t="s">
        <v>62</v>
      </c>
      <c r="C41" s="11">
        <f>IFERROR(C40/C$4,0)</f>
        <v>0.1708833333333333</v>
      </c>
      <c r="D41" s="10"/>
      <c r="E41" s="15">
        <f>IFERROR(E40/E$4,0)</f>
        <v>0</v>
      </c>
      <c r="F41" s="12">
        <f t="shared" ref="F41" si="10">IFERROR(F40/F$4,0)</f>
        <v>-2.6926247058823529</v>
      </c>
      <c r="G41" s="12">
        <f t="shared" ref="G41" si="11">IFERROR(G40/G$4,0)</f>
        <v>0.23633398692810456</v>
      </c>
      <c r="H41" s="12">
        <f t="shared" ref="H41" si="12">IFERROR(H40/H$4,0)</f>
        <v>0.87681510204081636</v>
      </c>
      <c r="I41" s="12">
        <f t="shared" ref="I41" si="13">IFERROR(I40/I$4,0)</f>
        <v>0.89339000000000002</v>
      </c>
      <c r="J41" s="12">
        <f t="shared" ref="J41" si="14">IFERROR(J40/J$4,0)</f>
        <v>0.66191327433628311</v>
      </c>
      <c r="K41" s="12">
        <f t="shared" ref="K41" si="15">IFERROR(K40/K$4,0)</f>
        <v>0.3876485714285714</v>
      </c>
      <c r="L41" s="12">
        <f t="shared" ref="L41" si="16">IFERROR(L40/L$4,0)</f>
        <v>0.15237000000000006</v>
      </c>
      <c r="M41" s="12">
        <f t="shared" ref="M41" si="17">IFERROR(M40/M$4,0)</f>
        <v>-1.0576399999999999</v>
      </c>
      <c r="N41" s="12">
        <f t="shared" ref="N41" si="18">IFERROR(N40/N$4,0)</f>
        <v>0</v>
      </c>
      <c r="O41" s="12">
        <f t="shared" ref="O41" si="19">IFERROR(O40/O$4,0)</f>
        <v>0</v>
      </c>
      <c r="P41" s="12">
        <f t="shared" ref="P41" si="20">IFERROR(P40/P$4,0)</f>
        <v>0</v>
      </c>
    </row>
    <row r="42" spans="2:16" ht="16.5" customHeight="1" x14ac:dyDescent="0.2">
      <c r="C42" s="6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2:16" x14ac:dyDescent="0.2">
      <c r="B43" s="148" t="s">
        <v>69</v>
      </c>
      <c r="C43" s="6">
        <f>SUM(Assets!F4:F34)</f>
        <v>30571.428571428569</v>
      </c>
      <c r="D43" s="7"/>
      <c r="E43" s="7">
        <f>$C$43/12</f>
        <v>2547.6190476190473</v>
      </c>
      <c r="F43" s="7">
        <f t="shared" ref="F43:P43" si="21">$C$43/12</f>
        <v>2547.6190476190473</v>
      </c>
      <c r="G43" s="7">
        <f t="shared" si="21"/>
        <v>2547.6190476190473</v>
      </c>
      <c r="H43" s="7">
        <f t="shared" si="21"/>
        <v>2547.6190476190473</v>
      </c>
      <c r="I43" s="7">
        <f t="shared" si="21"/>
        <v>2547.6190476190473</v>
      </c>
      <c r="J43" s="7">
        <f t="shared" si="21"/>
        <v>2547.6190476190473</v>
      </c>
      <c r="K43" s="7">
        <f t="shared" si="21"/>
        <v>2547.6190476190473</v>
      </c>
      <c r="L43" s="7">
        <f t="shared" si="21"/>
        <v>2547.6190476190473</v>
      </c>
      <c r="M43" s="7">
        <f t="shared" si="21"/>
        <v>2547.6190476190473</v>
      </c>
      <c r="N43" s="7">
        <f t="shared" si="21"/>
        <v>2547.6190476190473</v>
      </c>
      <c r="O43" s="7">
        <f t="shared" si="21"/>
        <v>2547.6190476190473</v>
      </c>
      <c r="P43" s="7">
        <f t="shared" si="21"/>
        <v>2547.6190476190473</v>
      </c>
    </row>
    <row r="44" spans="2:16" x14ac:dyDescent="0.2">
      <c r="B44" s="148" t="s">
        <v>75</v>
      </c>
      <c r="C44" s="7">
        <f>SUM(E44:P44)</f>
        <v>8788.3466666666645</v>
      </c>
      <c r="D44" s="7"/>
      <c r="E44" s="7">
        <f>SUMIFS(Transactions!$E:$E,Transactions!$A:$A,COLUMN(E44)-4,Transactions!$I:$I,"Expense",Transactions!$F:$F,'Income Statement'!$B44)*-1</f>
        <v>510.14</v>
      </c>
      <c r="F44" s="7">
        <f>SUMIFS(Transactions!$E:$E,Transactions!$A:$A,COLUMN(F44)-4,Transactions!$I:$I,"Expense",Transactions!$F:$F,'Income Statement'!$B44)*-1</f>
        <v>510.14</v>
      </c>
      <c r="G44" s="7">
        <f>SUMIFS(Transactions!$E:$E,Transactions!$A:$A,COLUMN(G44)-4,Transactions!$I:$I,"Expense",Transactions!$F:$F,'Income Statement'!$B44)*-1</f>
        <v>776.80666666666662</v>
      </c>
      <c r="H44" s="7">
        <f>SUMIFS(Transactions!$E:$E,Transactions!$A:$A,COLUMN(H44)-4,Transactions!$I:$I,"Expense",Transactions!$F:$F,'Income Statement'!$B44)*-1</f>
        <v>776.80666666666662</v>
      </c>
      <c r="I44" s="7">
        <f>SUMIFS(Transactions!$E:$E,Transactions!$A:$A,COLUMN(I44)-4,Transactions!$I:$I,"Expense",Transactions!$F:$F,'Income Statement'!$B44)*-1</f>
        <v>776.80666666666662</v>
      </c>
      <c r="J44" s="7">
        <f>SUMIFS(Transactions!$E:$E,Transactions!$A:$A,COLUMN(J44)-4,Transactions!$I:$I,"Expense",Transactions!$F:$F,'Income Statement'!$B44)*-1</f>
        <v>776.80666666666662</v>
      </c>
      <c r="K44" s="7">
        <f>SUMIFS(Transactions!$E:$E,Transactions!$A:$A,COLUMN(K44)-4,Transactions!$I:$I,"Expense",Transactions!$F:$F,'Income Statement'!$B44)*-1</f>
        <v>776.80666666666662</v>
      </c>
      <c r="L44" s="7">
        <f>SUMIFS(Transactions!$E:$E,Transactions!$A:$A,COLUMN(L44)-4,Transactions!$I:$I,"Expense",Transactions!$F:$F,'Income Statement'!$B44)*-1</f>
        <v>776.80666666666662</v>
      </c>
      <c r="M44" s="7">
        <f>SUMIFS(Transactions!$E:$E,Transactions!$A:$A,COLUMN(M44)-4,Transactions!$I:$I,"Expense",Transactions!$F:$F,'Income Statement'!$B44)*-1</f>
        <v>776.80666666666662</v>
      </c>
      <c r="N44" s="7">
        <f>SUMIFS(Transactions!$E:$E,Transactions!$A:$A,COLUMN(N44)-4,Transactions!$I:$I,"Expense",Transactions!$F:$F,'Income Statement'!$B44)*-1</f>
        <v>776.80666666666662</v>
      </c>
      <c r="O44" s="7">
        <f>SUMIFS(Transactions!$E:$E,Transactions!$A:$A,COLUMN(O44)-4,Transactions!$I:$I,"Expense",Transactions!$F:$F,'Income Statement'!$B44)*-1</f>
        <v>776.80666666666662</v>
      </c>
      <c r="P44" s="7">
        <f>SUMIFS(Transactions!$E:$E,Transactions!$A:$A,COLUMN(P44)-4,Transactions!$I:$I,"Expense",Transactions!$F:$F,'Income Statement'!$B44)*-1</f>
        <v>776.80666666666662</v>
      </c>
    </row>
    <row r="45" spans="2:16" ht="16" thickBot="1" x14ac:dyDescent="0.25">
      <c r="B45" s="142" t="s">
        <v>76</v>
      </c>
      <c r="C45" s="6">
        <f t="shared" ref="C45" si="22">SUM(E45:P45)</f>
        <v>2000</v>
      </c>
      <c r="D45" s="7"/>
      <c r="E45" s="7">
        <f>SUMIFS(Transactions!$E:$E,Transactions!$A:$A,COLUMN(E45)-4,Transactions!$I:$I,"Expense",Transactions!$F:$F,'Income Statement'!$B45)*-1</f>
        <v>0</v>
      </c>
      <c r="F45" s="7">
        <f>SUMIFS(Transactions!$E:$E,Transactions!$A:$A,COLUMN(F45)-4,Transactions!$I:$I,"Expense",Transactions!$F:$F,'Income Statement'!$B45)*-1</f>
        <v>0</v>
      </c>
      <c r="G45" s="7">
        <f>SUMIFS(Transactions!$E:$E,Transactions!$A:$A,COLUMN(G45)-4,Transactions!$I:$I,"Expense",Transactions!$F:$F,'Income Statement'!$B45)*-1</f>
        <v>0</v>
      </c>
      <c r="H45" s="7">
        <f>SUMIFS(Transactions!$E:$E,Transactions!$A:$A,COLUMN(H45)-4,Transactions!$I:$I,"Expense",Transactions!$F:$F,'Income Statement'!$B45)*-1</f>
        <v>1000</v>
      </c>
      <c r="I45" s="7">
        <f>SUMIFS(Transactions!$E:$E,Transactions!$A:$A,COLUMN(I45)-4,Transactions!$I:$I,"Expense",Transactions!$F:$F,'Income Statement'!$B45)*-1</f>
        <v>0</v>
      </c>
      <c r="J45" s="7">
        <f>SUMIFS(Transactions!$E:$E,Transactions!$A:$A,COLUMN(J45)-4,Transactions!$I:$I,"Expense",Transactions!$F:$F,'Income Statement'!$B45)*-1</f>
        <v>1000</v>
      </c>
      <c r="K45" s="7">
        <f>SUMIFS(Transactions!$E:$E,Transactions!$A:$A,COLUMN(K45)-4,Transactions!$I:$I,"Expense",Transactions!$F:$F,'Income Statement'!$B45)*-1</f>
        <v>0</v>
      </c>
      <c r="L45" s="7">
        <f>SUMIFS(Transactions!$E:$E,Transactions!$A:$A,COLUMN(L45)-4,Transactions!$I:$I,"Expense",Transactions!$F:$F,'Income Statement'!$B45)*-1</f>
        <v>0</v>
      </c>
      <c r="M45" s="7">
        <f>SUMIFS(Transactions!$E:$E,Transactions!$A:$A,COLUMN(M45)-4,Transactions!$I:$I,"Expense",Transactions!$F:$F,'Income Statement'!$B45)*-1</f>
        <v>0</v>
      </c>
      <c r="N45" s="7">
        <f>SUMIFS(Transactions!$E:$E,Transactions!$A:$A,COLUMN(N45)-4,Transactions!$I:$I,"Expense",Transactions!$F:$F,'Income Statement'!$B45)*-1</f>
        <v>0</v>
      </c>
      <c r="O45" s="7">
        <f>SUMIFS(Transactions!$E:$E,Transactions!$A:$A,COLUMN(O45)-4,Transactions!$I:$I,"Expense",Transactions!$F:$F,'Income Statement'!$B45)*-1</f>
        <v>0</v>
      </c>
      <c r="P45" s="7">
        <f>SUMIFS(Transactions!$E:$E,Transactions!$A:$A,COLUMN(P45)-4,Transactions!$I:$I,"Expense",Transactions!$F:$F,'Income Statement'!$B45)*-1</f>
        <v>0</v>
      </c>
    </row>
    <row r="46" spans="2:16" ht="16" thickTop="1" x14ac:dyDescent="0.2">
      <c r="B46" s="147" t="s">
        <v>77</v>
      </c>
      <c r="C46" s="8">
        <f>C40-C44-C45-C43</f>
        <v>-23006.905238095238</v>
      </c>
      <c r="D46" s="9"/>
      <c r="E46" s="9">
        <f>E40-E44-E45-E43</f>
        <v>-5882.2590476190471</v>
      </c>
      <c r="F46" s="9">
        <f t="shared" ref="F46:P46" si="23">F40-F44-F45-F43</f>
        <v>-25945.069047619047</v>
      </c>
      <c r="G46" s="9">
        <f t="shared" si="23"/>
        <v>291.48428571428622</v>
      </c>
      <c r="H46" s="9">
        <f t="shared" si="23"/>
        <v>17157.544285714288</v>
      </c>
      <c r="I46" s="9">
        <f t="shared" si="23"/>
        <v>17223.544285714288</v>
      </c>
      <c r="J46" s="9">
        <f t="shared" si="23"/>
        <v>10634.814285714283</v>
      </c>
      <c r="K46" s="9">
        <f t="shared" si="23"/>
        <v>-610.8857142857139</v>
      </c>
      <c r="L46" s="9">
        <f t="shared" si="23"/>
        <v>-2562.5757142857137</v>
      </c>
      <c r="M46" s="9">
        <f t="shared" si="23"/>
        <v>-4910.8857142857141</v>
      </c>
      <c r="N46" s="9">
        <f t="shared" si="23"/>
        <v>-6935.1857142857134</v>
      </c>
      <c r="O46" s="9">
        <f t="shared" si="23"/>
        <v>-11627.145714285714</v>
      </c>
      <c r="P46" s="9">
        <f t="shared" si="23"/>
        <v>-9840.2857142857138</v>
      </c>
    </row>
    <row r="47" spans="2:16" x14ac:dyDescent="0.2">
      <c r="B47" s="146" t="s">
        <v>62</v>
      </c>
      <c r="C47" s="11">
        <f>IFERROR(C46/C$4,0)</f>
        <v>-0.2142169947681121</v>
      </c>
      <c r="D47" s="10"/>
      <c r="E47" s="15">
        <f>IFERROR(E46/E$4,0)</f>
        <v>0</v>
      </c>
      <c r="F47" s="12">
        <f t="shared" ref="F47" si="24">IFERROR(F46/F$4,0)</f>
        <v>-3.0523610644257704</v>
      </c>
      <c r="G47" s="12">
        <f t="shared" ref="G47" si="25">IFERROR(G46/G$4,0)</f>
        <v>1.9051260504201712E-2</v>
      </c>
      <c r="H47" s="12">
        <f t="shared" ref="H47" si="26">IFERROR(H46/H$4,0)</f>
        <v>0.70030793002915459</v>
      </c>
      <c r="I47" s="12">
        <f t="shared" ref="I47" si="27">IFERROR(I46/I$4,0)</f>
        <v>0.7488497515527951</v>
      </c>
      <c r="J47" s="12">
        <f t="shared" ref="J47" si="28">IFERROR(J46/J$4,0)</f>
        <v>0.47056700379266736</v>
      </c>
      <c r="K47" s="12">
        <f t="shared" ref="K47" si="29">IFERROR(K46/K$4,0)</f>
        <v>-8.7269387755101985E-2</v>
      </c>
      <c r="L47" s="12">
        <f t="shared" ref="L47" si="30">IFERROR(L46/L$4,0)</f>
        <v>-0.51251514285714272</v>
      </c>
      <c r="M47" s="12">
        <f t="shared" ref="M47" si="31">IFERROR(M46/M$4,0)</f>
        <v>-3.2739238095238092</v>
      </c>
      <c r="N47" s="12">
        <f t="shared" ref="N47" si="32">IFERROR(N46/N$4,0)</f>
        <v>0</v>
      </c>
      <c r="O47" s="12">
        <f t="shared" ref="O47" si="33">IFERROR(O46/O$4,0)</f>
        <v>0</v>
      </c>
      <c r="P47" s="12">
        <f t="shared" ref="P47" si="34">IFERROR(P46/P$4,0)</f>
        <v>0</v>
      </c>
    </row>
    <row r="48" spans="2:16" x14ac:dyDescent="0.2">
      <c r="C48" s="6"/>
    </row>
    <row r="49" spans="2:16" x14ac:dyDescent="0.2">
      <c r="B49" s="142" t="s">
        <v>247</v>
      </c>
      <c r="C49" s="6">
        <f t="shared" ref="C49:C50" si="35">SUM(E49:P49)</f>
        <v>50</v>
      </c>
      <c r="E49" s="7">
        <f>SUMIFS(Transactions!$E:$E,Transactions!$A:$A,MONTH(E$3),Transactions!$I:$I,"Other",Transactions!$F:$F,'Income Statement'!$B49)*-1</f>
        <v>0</v>
      </c>
      <c r="F49" s="7">
        <f>SUMIFS(Transactions!$E:$E,Transactions!$A:$A,MONTH(F$3),Transactions!$I:$I,"Other",Transactions!$F:$F,'Income Statement'!$B49)*-1</f>
        <v>0</v>
      </c>
      <c r="G49" s="7">
        <f>SUMIFS(Transactions!$E:$E,Transactions!$A:$A,MONTH(G$3),Transactions!$I:$I,"Other",Transactions!$F:$F,'Income Statement'!$B49)*-1</f>
        <v>0</v>
      </c>
      <c r="H49" s="7">
        <f>SUMIFS(Transactions!$E:$E,Transactions!$A:$A,MONTH(H$3),Transactions!$I:$I,"Other",Transactions!$F:$F,'Income Statement'!$B49)*-1</f>
        <v>0</v>
      </c>
      <c r="I49" s="7">
        <f>SUMIFS(Transactions!$E:$E,Transactions!$A:$A,MONTH(I$3),Transactions!$I:$I,"Other",Transactions!$F:$F,'Income Statement'!$B49)*-1</f>
        <v>0</v>
      </c>
      <c r="J49" s="7">
        <f>SUMIFS(Transactions!$E:$E,Transactions!$A:$A,MONTH(J$3),Transactions!$I:$I,"Other",Transactions!$F:$F,'Income Statement'!$B49)*-1</f>
        <v>0</v>
      </c>
      <c r="K49" s="7">
        <f>SUMIFS(Transactions!$E:$E,Transactions!$A:$A,MONTH(K$3),Transactions!$I:$I,"Other",Transactions!$F:$F,'Income Statement'!$B49)*-1</f>
        <v>0</v>
      </c>
      <c r="L49" s="7">
        <f>SUMIFS(Transactions!$E:$E,Transactions!$A:$A,MONTH(L$3),Transactions!$I:$I,"Other",Transactions!$F:$F,'Income Statement'!$B49)*-1</f>
        <v>0</v>
      </c>
      <c r="M49" s="7">
        <f>SUMIFS(Transactions!$E:$E,Transactions!$A:$A,MONTH(M$3),Transactions!$I:$I,"Other",Transactions!$F:$F,'Income Statement'!$B49)*-1</f>
        <v>0</v>
      </c>
      <c r="N49" s="7">
        <f>SUMIFS(Transactions!$E:$E,Transactions!$A:$A,MONTH(N$3),Transactions!$I:$I,"Other",Transactions!$F:$F,'Income Statement'!$B49)*-1</f>
        <v>0</v>
      </c>
      <c r="O49" s="7">
        <f>SUMIFS(Transactions!$E:$E,Transactions!$A:$A,MONTH(O$3),Transactions!$I:$I,"Other",Transactions!$F:$F,'Income Statement'!$B49)*-1</f>
        <v>0</v>
      </c>
      <c r="P49" s="7">
        <f>SUMIFS(Transactions!$E:$E,Transactions!$A:$A,MONTH(P$3),Transactions!$I:$I,"Other",Transactions!$F:$F,'Income Statement'!$B49)*-1</f>
        <v>50</v>
      </c>
    </row>
    <row r="50" spans="2:16" ht="16" thickBot="1" x14ac:dyDescent="0.25">
      <c r="B50" s="142" t="s">
        <v>198</v>
      </c>
      <c r="C50" s="6">
        <f t="shared" si="35"/>
        <v>452</v>
      </c>
      <c r="D50" s="7"/>
      <c r="E50" s="7">
        <f>SUMIFS(Transactions!$E:$E,Transactions!$A:$A,MONTH(E$3),Transactions!$I:$I,"Expense",Transactions!$F:$F,'Income Statement'!$B50)*-1</f>
        <v>32</v>
      </c>
      <c r="F50" s="7">
        <f>SUMIFS(Transactions!$E:$E,Transactions!$A:$A,MONTH(F$3),Transactions!$I:$I,"Expense",Transactions!$F:$F,'Income Statement'!$B50)*-1</f>
        <v>0</v>
      </c>
      <c r="G50" s="7">
        <f>SUMIFS(Transactions!$E:$E,Transactions!$A:$A,MONTH(G$3),Transactions!$I:$I,"Expense",Transactions!$F:$F,'Income Statement'!$B50)*-1</f>
        <v>109</v>
      </c>
      <c r="H50" s="7">
        <f>SUMIFS(Transactions!$E:$E,Transactions!$A:$A,MONTH(H$3),Transactions!$I:$I,"Expense",Transactions!$F:$F,'Income Statement'!$B50)*-1</f>
        <v>0</v>
      </c>
      <c r="I50" s="7">
        <f>SUMIFS(Transactions!$E:$E,Transactions!$A:$A,MONTH(I$3),Transactions!$I:$I,"Expense",Transactions!$F:$F,'Income Statement'!$B50)*-1</f>
        <v>0</v>
      </c>
      <c r="J50" s="7">
        <f>SUMIFS(Transactions!$E:$E,Transactions!$A:$A,MONTH(J$3),Transactions!$I:$I,"Expense",Transactions!$F:$F,'Income Statement'!$B50)*-1</f>
        <v>23</v>
      </c>
      <c r="K50" s="7">
        <f>SUMIFS(Transactions!$E:$E,Transactions!$A:$A,MONTH(K$3),Transactions!$I:$I,"Expense",Transactions!$F:$F,'Income Statement'!$B50)*-1</f>
        <v>76</v>
      </c>
      <c r="L50" s="7">
        <f>SUMIFS(Transactions!$E:$E,Transactions!$A:$A,MONTH(L$3),Transactions!$I:$I,"Expense",Transactions!$F:$F,'Income Statement'!$B50)*-1</f>
        <v>212</v>
      </c>
      <c r="M50" s="7">
        <f>SUMIFS(Transactions!$E:$E,Transactions!$A:$A,MONTH(M$3),Transactions!$I:$I,"Expense",Transactions!$F:$F,'Income Statement'!$B50)*-1</f>
        <v>0</v>
      </c>
      <c r="N50" s="7">
        <f>SUMIFS(Transactions!$E:$E,Transactions!$A:$A,MONTH(N$3),Transactions!$I:$I,"Expense",Transactions!$F:$F,'Income Statement'!$B50)*-1</f>
        <v>0</v>
      </c>
      <c r="O50" s="7">
        <f>SUMIFS(Transactions!$E:$E,Transactions!$A:$A,MONTH(O$3),Transactions!$I:$I,"Expense",Transactions!$F:$F,'Income Statement'!$B50)*-1</f>
        <v>0</v>
      </c>
      <c r="P50" s="7">
        <f>SUMIFS(Transactions!$E:$E,Transactions!$A:$A,MONTH(P$3),Transactions!$I:$I,"Expense",Transactions!$F:$F,'Income Statement'!$B50)*-1</f>
        <v>0</v>
      </c>
    </row>
    <row r="51" spans="2:16" ht="16" thickTop="1" x14ac:dyDescent="0.2">
      <c r="B51" s="147" t="s">
        <v>227</v>
      </c>
      <c r="C51" s="8">
        <f>C46-C50-C49</f>
        <v>-23508.905238095238</v>
      </c>
      <c r="D51" s="9"/>
      <c r="E51" s="9">
        <f>E46-E50-E49</f>
        <v>-5914.2590476190471</v>
      </c>
      <c r="F51" s="9">
        <f t="shared" ref="F51:P51" si="36">F46-F50-F49</f>
        <v>-25945.069047619047</v>
      </c>
      <c r="G51" s="9">
        <f t="shared" si="36"/>
        <v>182.48428571428622</v>
      </c>
      <c r="H51" s="9">
        <f t="shared" si="36"/>
        <v>17157.544285714288</v>
      </c>
      <c r="I51" s="9">
        <f t="shared" si="36"/>
        <v>17223.544285714288</v>
      </c>
      <c r="J51" s="9">
        <f t="shared" si="36"/>
        <v>10611.814285714283</v>
      </c>
      <c r="K51" s="9">
        <f t="shared" si="36"/>
        <v>-686.8857142857139</v>
      </c>
      <c r="L51" s="9">
        <f t="shared" si="36"/>
        <v>-2774.5757142857137</v>
      </c>
      <c r="M51" s="9">
        <f t="shared" si="36"/>
        <v>-4910.8857142857141</v>
      </c>
      <c r="N51" s="9">
        <f t="shared" si="36"/>
        <v>-6935.1857142857134</v>
      </c>
      <c r="O51" s="9">
        <f t="shared" si="36"/>
        <v>-11627.145714285714</v>
      </c>
      <c r="P51" s="9">
        <f t="shared" si="36"/>
        <v>-9890.2857142857138</v>
      </c>
    </row>
    <row r="52" spans="2:16" x14ac:dyDescent="0.2">
      <c r="B52" s="146" t="s">
        <v>62</v>
      </c>
      <c r="C52" s="11">
        <f>IFERROR(C51/C$4,0)</f>
        <v>-0.21889111022435045</v>
      </c>
      <c r="D52" s="10"/>
      <c r="E52" s="15">
        <f>IFERROR(E51/E$4,0)</f>
        <v>0</v>
      </c>
      <c r="F52" s="12">
        <f t="shared" ref="F52" si="37">IFERROR(F51/F$4,0)</f>
        <v>-3.0523610644257704</v>
      </c>
      <c r="G52" s="12">
        <f t="shared" ref="G52" si="38">IFERROR(G51/G$4,0)</f>
        <v>1.1927077497665766E-2</v>
      </c>
      <c r="H52" s="12">
        <f t="shared" ref="H52" si="39">IFERROR(H51/H$4,0)</f>
        <v>0.70030793002915459</v>
      </c>
      <c r="I52" s="12">
        <f t="shared" ref="I52" si="40">IFERROR(I51/I$4,0)</f>
        <v>0.7488497515527951</v>
      </c>
      <c r="J52" s="12">
        <f t="shared" ref="J52" si="41">IFERROR(J51/J$4,0)</f>
        <v>0.46954930467762312</v>
      </c>
      <c r="K52" s="12">
        <f t="shared" ref="K52" si="42">IFERROR(K51/K$4,0)</f>
        <v>-9.8126530612244842E-2</v>
      </c>
      <c r="L52" s="12">
        <f t="shared" ref="L52" si="43">IFERROR(L51/L$4,0)</f>
        <v>-0.55491514285714272</v>
      </c>
      <c r="M52" s="12">
        <f t="shared" ref="M52" si="44">IFERROR(M51/M$4,0)</f>
        <v>-3.2739238095238092</v>
      </c>
      <c r="N52" s="12">
        <f t="shared" ref="N52" si="45">IFERROR(N51/N$4,0)</f>
        <v>0</v>
      </c>
      <c r="O52" s="12">
        <f t="shared" ref="O52" si="46">IFERROR(O51/O$4,0)</f>
        <v>0</v>
      </c>
      <c r="P52" s="12">
        <f t="shared" ref="P52" si="47">IFERROR(P51/P$4,0)</f>
        <v>0</v>
      </c>
    </row>
  </sheetData>
  <conditionalFormatting sqref="C16:P16">
    <cfRule type="cellIs" dxfId="33" priority="5" operator="greaterThan">
      <formula>0</formula>
    </cfRule>
    <cfRule type="cellIs" dxfId="32" priority="6" operator="lessThan">
      <formula>0</formula>
    </cfRule>
  </conditionalFormatting>
  <conditionalFormatting sqref="C40:P40">
    <cfRule type="cellIs" dxfId="31" priority="3" operator="greaterThan">
      <formula>0</formula>
    </cfRule>
    <cfRule type="cellIs" dxfId="30" priority="4" operator="lessThan">
      <formula>0</formula>
    </cfRule>
  </conditionalFormatting>
  <conditionalFormatting sqref="C46:P46">
    <cfRule type="cellIs" dxfId="29" priority="7" operator="greaterThan">
      <formula>0</formula>
    </cfRule>
    <cfRule type="cellIs" dxfId="28" priority="8" operator="lessThan">
      <formula>0</formula>
    </cfRule>
  </conditionalFormatting>
  <conditionalFormatting sqref="C51:P51">
    <cfRule type="cellIs" dxfId="27" priority="1" operator="greaterThan">
      <formula>0</formula>
    </cfRule>
    <cfRule type="cellIs" dxfId="26" priority="2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AC2FC-80C7-49D5-8773-FA1347ACBE07}">
  <dimension ref="A1:Q54"/>
  <sheetViews>
    <sheetView zoomScaleNormal="10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B32" sqref="B32"/>
    </sheetView>
  </sheetViews>
  <sheetFormatPr baseColWidth="10" defaultColWidth="8.83203125" defaultRowHeight="15" x14ac:dyDescent="0.2"/>
  <cols>
    <col min="1" max="1" width="4.5" style="142" customWidth="1"/>
    <col min="2" max="2" width="41.6640625" style="142" bestFit="1" customWidth="1"/>
    <col min="3" max="3" width="29.33203125" customWidth="1"/>
    <col min="4" max="4" width="7.5" style="62" customWidth="1"/>
    <col min="5" max="14" width="24.5" customWidth="1"/>
    <col min="15" max="15" width="11.5" bestFit="1" customWidth="1"/>
  </cols>
  <sheetData>
    <row r="1" spans="2:15" s="142" customFormat="1" x14ac:dyDescent="0.2">
      <c r="D1" s="152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2:15" s="142" customFormat="1" x14ac:dyDescent="0.2">
      <c r="D2" s="152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2:15" s="142" customFormat="1" ht="16" thickBot="1" x14ac:dyDescent="0.25">
      <c r="B3" s="143"/>
      <c r="C3" s="149" t="str">
        <f>'Income Statement'!C3</f>
        <v>Full year</v>
      </c>
      <c r="D3" s="154" t="s">
        <v>250</v>
      </c>
      <c r="E3" s="151" t="str">
        <f>Categorization!H3</f>
        <v>Beef</v>
      </c>
      <c r="F3" s="151" t="str">
        <f>Categorization!H4</f>
        <v>Pork</v>
      </c>
      <c r="G3" s="151" t="str">
        <f>Categorization!H5</f>
        <v>Market garden vegetables</v>
      </c>
      <c r="H3" s="151" t="str">
        <f>Categorization!H6</f>
        <v>Enterprise 4</v>
      </c>
      <c r="I3" s="151" t="str">
        <f>Categorization!H7</f>
        <v>Enterprise 5</v>
      </c>
      <c r="J3" s="151" t="str">
        <f>Categorization!H8</f>
        <v>Enterprise 6</v>
      </c>
      <c r="K3" s="151" t="str">
        <f>Categorization!H9</f>
        <v>Enterprise 7</v>
      </c>
      <c r="L3" s="151" t="str">
        <f>Categorization!H10</f>
        <v>Enterprise 8</v>
      </c>
      <c r="M3" s="151" t="str">
        <f>Categorization!H11</f>
        <v>Enterprise 9</v>
      </c>
      <c r="N3" s="151" t="str">
        <f>Categorization!H12</f>
        <v>Enterprise 10</v>
      </c>
    </row>
    <row r="4" spans="2:15" x14ac:dyDescent="0.2">
      <c r="B4" s="144" t="str">
        <f>IF(ISBLANK('Income Statement'!B4),"",'Income Statement'!B4)</f>
        <v>Revenues</v>
      </c>
      <c r="C4" s="4">
        <f>IF(ISBLANK('Income Statement'!C4),"",'Income Statement'!C4)</f>
        <v>107400</v>
      </c>
      <c r="D4" s="61" t="b">
        <f>SUM(E4:N4)=C4</f>
        <v>1</v>
      </c>
      <c r="E4" s="5">
        <f>SUM(E5:E7)</f>
        <v>11766.932270916335</v>
      </c>
      <c r="F4" s="5">
        <f t="shared" ref="F4:N4" si="0">SUM(F5:F7)</f>
        <v>51346.613545816734</v>
      </c>
      <c r="G4" s="5">
        <f t="shared" si="0"/>
        <v>44286.454183266935</v>
      </c>
      <c r="H4" s="5">
        <f t="shared" si="0"/>
        <v>0</v>
      </c>
      <c r="I4" s="5">
        <f t="shared" si="0"/>
        <v>0</v>
      </c>
      <c r="J4" s="5">
        <f t="shared" si="0"/>
        <v>0</v>
      </c>
      <c r="K4" s="5">
        <f t="shared" si="0"/>
        <v>0</v>
      </c>
      <c r="L4" s="5">
        <f t="shared" si="0"/>
        <v>0</v>
      </c>
      <c r="M4" s="5">
        <f t="shared" si="0"/>
        <v>0</v>
      </c>
      <c r="N4" s="5">
        <f t="shared" si="0"/>
        <v>0</v>
      </c>
      <c r="O4" s="7"/>
    </row>
    <row r="5" spans="2:15" x14ac:dyDescent="0.2">
      <c r="B5" s="145" t="str">
        <f>IF(ISBLANK('Income Statement'!B5),"",'Income Statement'!B5)</f>
        <v>Farm product sales</v>
      </c>
      <c r="C5" s="6">
        <f>IF(ISBLANK('Income Statement'!C5),"",'Income Statement'!C5)</f>
        <v>100400</v>
      </c>
      <c r="D5" s="61" t="b">
        <f t="shared" ref="D5:D51" si="1">SUM(E5:N5)=C5</f>
        <v>1</v>
      </c>
      <c r="E5" s="7">
        <f>INDEX(Allocation!$B$2:$P$50,MATCH('Income by Enterprise'!$B5,Allocation!$B$2:$B$50,0),MATCH(E$3,Allocation!$B$2:$P$2,0))+Allocation!G$3*INDEX(Allocation!$B$2:$E$50,MATCH('Income by Enterprise'!$B5,Allocation!$B$2:$B$50,0),4)</f>
        <v>11000</v>
      </c>
      <c r="F5" s="7">
        <f>INDEX(Allocation!$B$2:$P$50,MATCH('Income by Enterprise'!$B5,Allocation!$B$2:$B$50,0),MATCH(F$3,Allocation!$B$2:$P$2,0))+Allocation!H$3*INDEX(Allocation!$B$2:$E$50,MATCH('Income by Enterprise'!$B5,Allocation!$B$2:$B$50,0),4)</f>
        <v>48000</v>
      </c>
      <c r="G5" s="7">
        <f>INDEX(Allocation!$B$2:$P$50,MATCH('Income by Enterprise'!$B5,Allocation!$B$2:$B$50,0),MATCH(G$3,Allocation!$B$2:$P$2,0))+Allocation!I$3*INDEX(Allocation!$B$2:$E$50,MATCH('Income by Enterprise'!$B5,Allocation!$B$2:$B$50,0),4)</f>
        <v>41400</v>
      </c>
      <c r="H5" s="7">
        <f>INDEX(Allocation!$B$2:$P$50,MATCH('Income by Enterprise'!$B5,Allocation!$B$2:$B$50,0),MATCH(H$3,Allocation!$B$2:$P$2,0))+Allocation!J$3*INDEX(Allocation!$B$2:$E$50,MATCH('Income by Enterprise'!$B5,Allocation!$B$2:$B$50,0),4)</f>
        <v>0</v>
      </c>
      <c r="I5" s="7">
        <f>INDEX(Allocation!$B$2:$P$50,MATCH('Income by Enterprise'!$B5,Allocation!$B$2:$B$50,0),MATCH(I$3,Allocation!$B$2:$P$2,0))+Allocation!K$3*INDEX(Allocation!$B$2:$E$50,MATCH('Income by Enterprise'!$B5,Allocation!$B$2:$B$50,0),4)</f>
        <v>0</v>
      </c>
      <c r="J5" s="7">
        <f>INDEX(Allocation!$B$2:$P$50,MATCH('Income by Enterprise'!$B5,Allocation!$B$2:$B$50,0),MATCH(J$3,Allocation!$B$2:$P$2,0))+Allocation!L$3*INDEX(Allocation!$B$2:$E$50,MATCH('Income by Enterprise'!$B5,Allocation!$B$2:$B$50,0),4)</f>
        <v>0</v>
      </c>
      <c r="K5" s="7">
        <f>INDEX(Allocation!$B$2:$P$50,MATCH('Income by Enterprise'!$B5,Allocation!$B$2:$B$50,0),MATCH(K$3,Allocation!$B$2:$P$2,0))+Allocation!M$3*INDEX(Allocation!$B$2:$E$50,MATCH('Income by Enterprise'!$B5,Allocation!$B$2:$B$50,0),4)</f>
        <v>0</v>
      </c>
      <c r="L5" s="7">
        <f>INDEX(Allocation!$B$2:$P$50,MATCH('Income by Enterprise'!$B5,Allocation!$B$2:$B$50,0),MATCH(L$3,Allocation!$B$2:$P$2,0))+Allocation!N$3*INDEX(Allocation!$B$2:$E$50,MATCH('Income by Enterprise'!$B5,Allocation!$B$2:$B$50,0),4)</f>
        <v>0</v>
      </c>
      <c r="M5" s="7">
        <f>INDEX(Allocation!$B$2:$P$50,MATCH('Income by Enterprise'!$B5,Allocation!$B$2:$B$50,0),MATCH(M$3,Allocation!$B$2:$P$2,0))+Allocation!O$3*INDEX(Allocation!$B$2:$E$50,MATCH('Income by Enterprise'!$B5,Allocation!$B$2:$B$50,0),4)</f>
        <v>0</v>
      </c>
      <c r="N5" s="7">
        <f>INDEX(Allocation!$B$2:$P$50,MATCH('Income by Enterprise'!$B5,Allocation!$B$2:$B$50,0),MATCH(N$3,Allocation!$B$2:$P$2,0))+Allocation!P$3*INDEX(Allocation!$B$2:$E$50,MATCH('Income by Enterprise'!$B5,Allocation!$B$2:$B$50,0),4)</f>
        <v>0</v>
      </c>
      <c r="O5" s="7"/>
    </row>
    <row r="6" spans="2:15" x14ac:dyDescent="0.2">
      <c r="B6" s="145" t="str">
        <f>IF(ISBLANK('Income Statement'!B6),"",'Income Statement'!B6)</f>
        <v>Other farm revenues</v>
      </c>
      <c r="C6" s="6">
        <f>IF(ISBLANK('Income Statement'!C6),"",'Income Statement'!C6)</f>
        <v>0</v>
      </c>
      <c r="D6" s="61" t="b">
        <f t="shared" si="1"/>
        <v>1</v>
      </c>
      <c r="E6" s="7">
        <f>INDEX(Allocation!$B$2:$P$50,MATCH('Income by Enterprise'!$B6,Allocation!$B$2:$B$50,0),MATCH(E$3,Allocation!$B$2:$P$2,0))+Allocation!G$3*INDEX(Allocation!$B$2:$E$50,MATCH('Income by Enterprise'!$B6,Allocation!$B$2:$B$50,0),4)</f>
        <v>0</v>
      </c>
      <c r="F6" s="7">
        <f>INDEX(Allocation!$B$2:$P$50,MATCH('Income by Enterprise'!$B6,Allocation!$B$2:$B$50,0),MATCH(F$3,Allocation!$B$2:$P$2,0))+Allocation!H$3*INDEX(Allocation!$B$2:$E$50,MATCH('Income by Enterprise'!$B6,Allocation!$B$2:$B$50,0),4)</f>
        <v>0</v>
      </c>
      <c r="G6" s="7">
        <f>INDEX(Allocation!$B$2:$P$50,MATCH('Income by Enterprise'!$B6,Allocation!$B$2:$B$50,0),MATCH(G$3,Allocation!$B$2:$P$2,0))+Allocation!I$3*INDEX(Allocation!$B$2:$E$50,MATCH('Income by Enterprise'!$B6,Allocation!$B$2:$B$50,0),4)</f>
        <v>0</v>
      </c>
      <c r="H6" s="7">
        <f>INDEX(Allocation!$B$2:$P$50,MATCH('Income by Enterprise'!$B6,Allocation!$B$2:$B$50,0),MATCH(H$3,Allocation!$B$2:$P$2,0))+Allocation!J$3*INDEX(Allocation!$B$2:$E$50,MATCH('Income by Enterprise'!$B6,Allocation!$B$2:$B$50,0),4)</f>
        <v>0</v>
      </c>
      <c r="I6" s="7">
        <f>INDEX(Allocation!$B$2:$P$50,MATCH('Income by Enterprise'!$B6,Allocation!$B$2:$B$50,0),MATCH(I$3,Allocation!$B$2:$P$2,0))+Allocation!K$3*INDEX(Allocation!$B$2:$E$50,MATCH('Income by Enterprise'!$B6,Allocation!$B$2:$B$50,0),4)</f>
        <v>0</v>
      </c>
      <c r="J6" s="7">
        <f>INDEX(Allocation!$B$2:$P$50,MATCH('Income by Enterprise'!$B6,Allocation!$B$2:$B$50,0),MATCH(J$3,Allocation!$B$2:$P$2,0))+Allocation!L$3*INDEX(Allocation!$B$2:$E$50,MATCH('Income by Enterprise'!$B6,Allocation!$B$2:$B$50,0),4)</f>
        <v>0</v>
      </c>
      <c r="K6" s="7">
        <f>INDEX(Allocation!$B$2:$P$50,MATCH('Income by Enterprise'!$B6,Allocation!$B$2:$B$50,0),MATCH(K$3,Allocation!$B$2:$P$2,0))+Allocation!M$3*INDEX(Allocation!$B$2:$E$50,MATCH('Income by Enterprise'!$B6,Allocation!$B$2:$B$50,0),4)</f>
        <v>0</v>
      </c>
      <c r="L6" s="7">
        <f>INDEX(Allocation!$B$2:$P$50,MATCH('Income by Enterprise'!$B6,Allocation!$B$2:$B$50,0),MATCH(L$3,Allocation!$B$2:$P$2,0))+Allocation!N$3*INDEX(Allocation!$B$2:$E$50,MATCH('Income by Enterprise'!$B6,Allocation!$B$2:$B$50,0),4)</f>
        <v>0</v>
      </c>
      <c r="M6" s="7">
        <f>INDEX(Allocation!$B$2:$P$50,MATCH('Income by Enterprise'!$B6,Allocation!$B$2:$B$50,0),MATCH(M$3,Allocation!$B$2:$P$2,0))+Allocation!O$3*INDEX(Allocation!$B$2:$E$50,MATCH('Income by Enterprise'!$B6,Allocation!$B$2:$B$50,0),4)</f>
        <v>0</v>
      </c>
      <c r="N6" s="7">
        <f>INDEX(Allocation!$B$2:$P$50,MATCH('Income by Enterprise'!$B6,Allocation!$B$2:$B$50,0),MATCH(N$3,Allocation!$B$2:$P$2,0))+Allocation!P$3*INDEX(Allocation!$B$2:$E$50,MATCH('Income by Enterprise'!$B6,Allocation!$B$2:$B$50,0),4)</f>
        <v>0</v>
      </c>
    </row>
    <row r="7" spans="2:15" x14ac:dyDescent="0.2">
      <c r="B7" s="145" t="str">
        <f>IF(ISBLANK('Income Statement'!B7),"",'Income Statement'!B7)</f>
        <v>Grants and government payments</v>
      </c>
      <c r="C7" s="6">
        <f>IF(ISBLANK('Income Statement'!C7),"",'Income Statement'!C7)</f>
        <v>7000</v>
      </c>
      <c r="D7" s="61" t="b">
        <f t="shared" si="1"/>
        <v>1</v>
      </c>
      <c r="E7" s="7">
        <f>INDEX(Allocation!$B$2:$P$50,MATCH('Income by Enterprise'!$B7,Allocation!$B$2:$B$50,0),MATCH(E$3,Allocation!$B$2:$P$2,0))+Allocation!G$3*INDEX(Allocation!$B$2:$E$50,MATCH('Income by Enterprise'!$B7,Allocation!$B$2:$B$50,0),4)</f>
        <v>766.93227091633469</v>
      </c>
      <c r="F7" s="7">
        <f>INDEX(Allocation!$B$2:$P$50,MATCH('Income by Enterprise'!$B7,Allocation!$B$2:$B$50,0),MATCH(F$3,Allocation!$B$2:$P$2,0))+Allocation!H$3*INDEX(Allocation!$B$2:$E$50,MATCH('Income by Enterprise'!$B7,Allocation!$B$2:$B$50,0),4)</f>
        <v>3346.6135458167332</v>
      </c>
      <c r="G7" s="7">
        <f>INDEX(Allocation!$B$2:$P$50,MATCH('Income by Enterprise'!$B7,Allocation!$B$2:$B$50,0),MATCH(G$3,Allocation!$B$2:$P$2,0))+Allocation!I$3*INDEX(Allocation!$B$2:$E$50,MATCH('Income by Enterprise'!$B7,Allocation!$B$2:$B$50,0),4)</f>
        <v>2886.4541832669324</v>
      </c>
      <c r="H7" s="7">
        <f>INDEX(Allocation!$B$2:$P$50,MATCH('Income by Enterprise'!$B7,Allocation!$B$2:$B$50,0),MATCH(H$3,Allocation!$B$2:$P$2,0))+Allocation!J$3*INDEX(Allocation!$B$2:$E$50,MATCH('Income by Enterprise'!$B7,Allocation!$B$2:$B$50,0),4)</f>
        <v>0</v>
      </c>
      <c r="I7" s="7">
        <f>INDEX(Allocation!$B$2:$P$50,MATCH('Income by Enterprise'!$B7,Allocation!$B$2:$B$50,0),MATCH(I$3,Allocation!$B$2:$P$2,0))+Allocation!K$3*INDEX(Allocation!$B$2:$E$50,MATCH('Income by Enterprise'!$B7,Allocation!$B$2:$B$50,0),4)</f>
        <v>0</v>
      </c>
      <c r="J7" s="7">
        <f>INDEX(Allocation!$B$2:$P$50,MATCH('Income by Enterprise'!$B7,Allocation!$B$2:$B$50,0),MATCH(J$3,Allocation!$B$2:$P$2,0))+Allocation!L$3*INDEX(Allocation!$B$2:$E$50,MATCH('Income by Enterprise'!$B7,Allocation!$B$2:$B$50,0),4)</f>
        <v>0</v>
      </c>
      <c r="K7" s="7">
        <f>INDEX(Allocation!$B$2:$P$50,MATCH('Income by Enterprise'!$B7,Allocation!$B$2:$B$50,0),MATCH(K$3,Allocation!$B$2:$P$2,0))+Allocation!M$3*INDEX(Allocation!$B$2:$E$50,MATCH('Income by Enterprise'!$B7,Allocation!$B$2:$B$50,0),4)</f>
        <v>0</v>
      </c>
      <c r="L7" s="7">
        <f>INDEX(Allocation!$B$2:$P$50,MATCH('Income by Enterprise'!$B7,Allocation!$B$2:$B$50,0),MATCH(L$3,Allocation!$B$2:$P$2,0))+Allocation!N$3*INDEX(Allocation!$B$2:$E$50,MATCH('Income by Enterprise'!$B7,Allocation!$B$2:$B$50,0),4)</f>
        <v>0</v>
      </c>
      <c r="M7" s="7">
        <f>INDEX(Allocation!$B$2:$P$50,MATCH('Income by Enterprise'!$B7,Allocation!$B$2:$B$50,0),MATCH(M$3,Allocation!$B$2:$P$2,0))+Allocation!O$3*INDEX(Allocation!$B$2:$E$50,MATCH('Income by Enterprise'!$B7,Allocation!$B$2:$B$50,0),4)</f>
        <v>0</v>
      </c>
      <c r="N7" s="7">
        <f>INDEX(Allocation!$B$2:$P$50,MATCH('Income by Enterprise'!$B7,Allocation!$B$2:$B$50,0),MATCH(N$3,Allocation!$B$2:$P$2,0))+Allocation!P$3*INDEX(Allocation!$B$2:$E$50,MATCH('Income by Enterprise'!$B7,Allocation!$B$2:$B$50,0),4)</f>
        <v>0</v>
      </c>
    </row>
    <row r="8" spans="2:15" x14ac:dyDescent="0.2">
      <c r="B8" s="145" t="str">
        <f>IF(ISBLANK('Income Statement'!B8),"",'Income Statement'!B8)</f>
        <v/>
      </c>
      <c r="C8" s="6" t="str">
        <f>IF(ISBLANK('Income Statement'!C8),"",'Income Statement'!C8)</f>
        <v/>
      </c>
      <c r="D8" s="61"/>
      <c r="E8" s="7"/>
      <c r="F8" s="7"/>
      <c r="G8" s="7"/>
      <c r="H8" s="7"/>
      <c r="I8" s="7"/>
      <c r="J8" s="7"/>
      <c r="K8" s="7"/>
      <c r="L8" s="7"/>
      <c r="M8" s="7"/>
      <c r="N8" s="7"/>
    </row>
    <row r="9" spans="2:15" x14ac:dyDescent="0.2">
      <c r="B9" s="144" t="str">
        <f>IF(ISBLANK('Income Statement'!B9),"",'Income Statement'!B9)</f>
        <v>Cost of Goods Sold</v>
      </c>
      <c r="C9" s="4">
        <f>IF(ISBLANK('Income Statement'!C9),"",'Income Statement'!C9)</f>
        <v>29617.72</v>
      </c>
      <c r="D9" s="61" t="b">
        <f t="shared" si="1"/>
        <v>1</v>
      </c>
      <c r="E9" s="5">
        <f>SUM(E10:E15)</f>
        <v>4117.72</v>
      </c>
      <c r="F9" s="5">
        <f t="shared" ref="F9:N9" si="2">SUM(F10:F15)</f>
        <v>11000</v>
      </c>
      <c r="G9" s="5">
        <f t="shared" si="2"/>
        <v>14500</v>
      </c>
      <c r="H9" s="5">
        <f t="shared" si="2"/>
        <v>0</v>
      </c>
      <c r="I9" s="5">
        <f t="shared" si="2"/>
        <v>0</v>
      </c>
      <c r="J9" s="5">
        <f t="shared" si="2"/>
        <v>0</v>
      </c>
      <c r="K9" s="5">
        <f t="shared" si="2"/>
        <v>0</v>
      </c>
      <c r="L9" s="5">
        <f t="shared" si="2"/>
        <v>0</v>
      </c>
      <c r="M9" s="5">
        <f t="shared" si="2"/>
        <v>0</v>
      </c>
      <c r="N9" s="5">
        <f t="shared" si="2"/>
        <v>0</v>
      </c>
    </row>
    <row r="10" spans="2:15" x14ac:dyDescent="0.2">
      <c r="B10" s="145" t="str">
        <f>IF(ISBLANK('Income Statement'!B10),"",'Income Statement'!B10)</f>
        <v>Chemicals</v>
      </c>
      <c r="C10" s="6">
        <f>IF(ISBLANK('Income Statement'!C10),"",'Income Statement'!C10)</f>
        <v>0</v>
      </c>
      <c r="D10" s="61" t="b">
        <f t="shared" si="1"/>
        <v>1</v>
      </c>
      <c r="E10" s="7">
        <f>INDEX(Allocation!$B$2:$P$50,MATCH('Income by Enterprise'!$B10,Allocation!$B$2:$B$50,0),MATCH(E$3,Allocation!$B$2:$P$2,0))+Allocation!G$3*INDEX(Allocation!$B$2:$E$50,MATCH('Income by Enterprise'!$B10,Allocation!$B$2:$B$50,0),4)</f>
        <v>0</v>
      </c>
      <c r="F10" s="7">
        <f>INDEX(Allocation!$B$2:$P$50,MATCH('Income by Enterprise'!$B10,Allocation!$B$2:$B$50,0),MATCH(F$3,Allocation!$B$2:$P$2,0))+Allocation!H$3*INDEX(Allocation!$B$2:$E$50,MATCH('Income by Enterprise'!$B10,Allocation!$B$2:$B$50,0),4)</f>
        <v>0</v>
      </c>
      <c r="G10" s="7">
        <f>INDEX(Allocation!$B$2:$P$50,MATCH('Income by Enterprise'!$B10,Allocation!$B$2:$B$50,0),MATCH(G$3,Allocation!$B$2:$P$2,0))+Allocation!I$3*INDEX(Allocation!$B$2:$E$50,MATCH('Income by Enterprise'!$B10,Allocation!$B$2:$B$50,0),4)</f>
        <v>0</v>
      </c>
      <c r="H10" s="7">
        <f>INDEX(Allocation!$B$2:$P$50,MATCH('Income by Enterprise'!$B10,Allocation!$B$2:$B$50,0),MATCH(H$3,Allocation!$B$2:$P$2,0))+Allocation!J$3*INDEX(Allocation!$B$2:$E$50,MATCH('Income by Enterprise'!$B10,Allocation!$B$2:$B$50,0),4)</f>
        <v>0</v>
      </c>
      <c r="I10" s="7">
        <f>INDEX(Allocation!$B$2:$P$50,MATCH('Income by Enterprise'!$B10,Allocation!$B$2:$B$50,0),MATCH(I$3,Allocation!$B$2:$P$2,0))+Allocation!K$3*INDEX(Allocation!$B$2:$E$50,MATCH('Income by Enterprise'!$B10,Allocation!$B$2:$B$50,0),4)</f>
        <v>0</v>
      </c>
      <c r="J10" s="7">
        <f>INDEX(Allocation!$B$2:$P$50,MATCH('Income by Enterprise'!$B10,Allocation!$B$2:$B$50,0),MATCH(J$3,Allocation!$B$2:$P$2,0))+Allocation!L$3*INDEX(Allocation!$B$2:$E$50,MATCH('Income by Enterprise'!$B10,Allocation!$B$2:$B$50,0),4)</f>
        <v>0</v>
      </c>
      <c r="K10" s="7">
        <f>INDEX(Allocation!$B$2:$P$50,MATCH('Income by Enterprise'!$B10,Allocation!$B$2:$B$50,0),MATCH(K$3,Allocation!$B$2:$P$2,0))+Allocation!M$3*INDEX(Allocation!$B$2:$E$50,MATCH('Income by Enterprise'!$B10,Allocation!$B$2:$B$50,0),4)</f>
        <v>0</v>
      </c>
      <c r="L10" s="7">
        <f>INDEX(Allocation!$B$2:$P$50,MATCH('Income by Enterprise'!$B10,Allocation!$B$2:$B$50,0),MATCH(L$3,Allocation!$B$2:$P$2,0))+Allocation!N$3*INDEX(Allocation!$B$2:$E$50,MATCH('Income by Enterprise'!$B10,Allocation!$B$2:$B$50,0),4)</f>
        <v>0</v>
      </c>
      <c r="M10" s="7">
        <f>INDEX(Allocation!$B$2:$P$50,MATCH('Income by Enterprise'!$B10,Allocation!$B$2:$B$50,0),MATCH(M$3,Allocation!$B$2:$P$2,0))+Allocation!O$3*INDEX(Allocation!$B$2:$E$50,MATCH('Income by Enterprise'!$B10,Allocation!$B$2:$B$50,0),4)</f>
        <v>0</v>
      </c>
      <c r="N10" s="7">
        <f>INDEX(Allocation!$B$2:$P$50,MATCH('Income by Enterprise'!$B10,Allocation!$B$2:$B$50,0),MATCH(N$3,Allocation!$B$2:$P$2,0))+Allocation!P$3*INDEX(Allocation!$B$2:$E$50,MATCH('Income by Enterprise'!$B10,Allocation!$B$2:$B$50,0),4)</f>
        <v>0</v>
      </c>
    </row>
    <row r="11" spans="2:15" x14ac:dyDescent="0.2">
      <c r="B11" s="145" t="str">
        <f>IF(ISBLANK('Income Statement'!B11),"",'Income Statement'!B11)</f>
        <v>Feed</v>
      </c>
      <c r="C11" s="6">
        <f>IF(ISBLANK('Income Statement'!C11),"",'Income Statement'!C11)</f>
        <v>11000</v>
      </c>
      <c r="D11" s="61" t="b">
        <f>SUM(E11:N11)=C11</f>
        <v>1</v>
      </c>
      <c r="E11" s="7">
        <f>INDEX(Allocation!$B$2:$P$50,MATCH('Income by Enterprise'!$B11,Allocation!$B$2:$B$50,0),MATCH(E$3,Allocation!$B$2:$P$2,0))+Allocation!G$3*INDEX(Allocation!$B$2:$E$50,MATCH('Income by Enterprise'!$B11,Allocation!$B$2:$B$50,0),4)</f>
        <v>0</v>
      </c>
      <c r="F11" s="7">
        <f>INDEX(Allocation!$B$2:$P$50,MATCH('Income by Enterprise'!$B11,Allocation!$B$2:$B$50,0),MATCH(F$3,Allocation!$B$2:$P$2,0))+Allocation!H$3*INDEX(Allocation!$B$2:$E$50,MATCH('Income by Enterprise'!$B11,Allocation!$B$2:$B$50,0),4)</f>
        <v>11000</v>
      </c>
      <c r="G11" s="7">
        <f>INDEX(Allocation!$B$2:$P$50,MATCH('Income by Enterprise'!$B11,Allocation!$B$2:$B$50,0),MATCH(G$3,Allocation!$B$2:$P$2,0))+Allocation!I$3*INDEX(Allocation!$B$2:$E$50,MATCH('Income by Enterprise'!$B11,Allocation!$B$2:$B$50,0),4)</f>
        <v>0</v>
      </c>
      <c r="H11" s="7">
        <f>INDEX(Allocation!$B$2:$P$50,MATCH('Income by Enterprise'!$B11,Allocation!$B$2:$B$50,0),MATCH(H$3,Allocation!$B$2:$P$2,0))+Allocation!J$3*INDEX(Allocation!$B$2:$E$50,MATCH('Income by Enterprise'!$B11,Allocation!$B$2:$B$50,0),4)</f>
        <v>0</v>
      </c>
      <c r="I11" s="7">
        <f>INDEX(Allocation!$B$2:$P$50,MATCH('Income by Enterprise'!$B11,Allocation!$B$2:$B$50,0),MATCH(I$3,Allocation!$B$2:$P$2,0))+Allocation!K$3*INDEX(Allocation!$B$2:$E$50,MATCH('Income by Enterprise'!$B11,Allocation!$B$2:$B$50,0),4)</f>
        <v>0</v>
      </c>
      <c r="J11" s="7">
        <f>INDEX(Allocation!$B$2:$P$50,MATCH('Income by Enterprise'!$B11,Allocation!$B$2:$B$50,0),MATCH(J$3,Allocation!$B$2:$P$2,0))+Allocation!L$3*INDEX(Allocation!$B$2:$E$50,MATCH('Income by Enterprise'!$B11,Allocation!$B$2:$B$50,0),4)</f>
        <v>0</v>
      </c>
      <c r="K11" s="7">
        <f>INDEX(Allocation!$B$2:$P$50,MATCH('Income by Enterprise'!$B11,Allocation!$B$2:$B$50,0),MATCH(K$3,Allocation!$B$2:$P$2,0))+Allocation!M$3*INDEX(Allocation!$B$2:$E$50,MATCH('Income by Enterprise'!$B11,Allocation!$B$2:$B$50,0),4)</f>
        <v>0</v>
      </c>
      <c r="L11" s="7">
        <f>INDEX(Allocation!$B$2:$P$50,MATCH('Income by Enterprise'!$B11,Allocation!$B$2:$B$50,0),MATCH(L$3,Allocation!$B$2:$P$2,0))+Allocation!N$3*INDEX(Allocation!$B$2:$E$50,MATCH('Income by Enterprise'!$B11,Allocation!$B$2:$B$50,0),4)</f>
        <v>0</v>
      </c>
      <c r="M11" s="7">
        <f>INDEX(Allocation!$B$2:$P$50,MATCH('Income by Enterprise'!$B11,Allocation!$B$2:$B$50,0),MATCH(M$3,Allocation!$B$2:$P$2,0))+Allocation!O$3*INDEX(Allocation!$B$2:$E$50,MATCH('Income by Enterprise'!$B11,Allocation!$B$2:$B$50,0),4)</f>
        <v>0</v>
      </c>
      <c r="N11" s="7">
        <f>INDEX(Allocation!$B$2:$P$50,MATCH('Income by Enterprise'!$B11,Allocation!$B$2:$B$50,0),MATCH(N$3,Allocation!$B$2:$P$2,0))+Allocation!P$3*INDEX(Allocation!$B$2:$E$50,MATCH('Income by Enterprise'!$B11,Allocation!$B$2:$B$50,0),4)</f>
        <v>0</v>
      </c>
    </row>
    <row r="12" spans="2:15" x14ac:dyDescent="0.2">
      <c r="B12" s="145" t="str">
        <f>IF(ISBLANK('Income Statement'!B12),"",'Income Statement'!B12)</f>
        <v>Fertilizers and lime</v>
      </c>
      <c r="C12" s="6">
        <f>IF(ISBLANK('Income Statement'!C12),"",'Income Statement'!C12)</f>
        <v>12500</v>
      </c>
      <c r="D12" s="61" t="b">
        <f t="shared" si="1"/>
        <v>1</v>
      </c>
      <c r="E12" s="7">
        <f>INDEX(Allocation!$B$2:$P$50,MATCH('Income by Enterprise'!$B12,Allocation!$B$2:$B$50,0),MATCH(E$3,Allocation!$B$2:$P$2,0))+Allocation!G$3*INDEX(Allocation!$B$2:$E$50,MATCH('Income by Enterprise'!$B12,Allocation!$B$2:$B$50,0),4)</f>
        <v>0</v>
      </c>
      <c r="F12" s="7">
        <f>INDEX(Allocation!$B$2:$P$50,MATCH('Income by Enterprise'!$B12,Allocation!$B$2:$B$50,0),MATCH(F$3,Allocation!$B$2:$P$2,0))+Allocation!H$3*INDEX(Allocation!$B$2:$E$50,MATCH('Income by Enterprise'!$B12,Allocation!$B$2:$B$50,0),4)</f>
        <v>0</v>
      </c>
      <c r="G12" s="7">
        <f>INDEX(Allocation!$B$2:$P$50,MATCH('Income by Enterprise'!$B12,Allocation!$B$2:$B$50,0),MATCH(G$3,Allocation!$B$2:$P$2,0))+Allocation!I$3*INDEX(Allocation!$B$2:$E$50,MATCH('Income by Enterprise'!$B12,Allocation!$B$2:$B$50,0),4)</f>
        <v>12500</v>
      </c>
      <c r="H12" s="7">
        <f>INDEX(Allocation!$B$2:$P$50,MATCH('Income by Enterprise'!$B12,Allocation!$B$2:$B$50,0),MATCH(H$3,Allocation!$B$2:$P$2,0))+Allocation!J$3*INDEX(Allocation!$B$2:$E$50,MATCH('Income by Enterprise'!$B12,Allocation!$B$2:$B$50,0),4)</f>
        <v>0</v>
      </c>
      <c r="I12" s="7">
        <f>INDEX(Allocation!$B$2:$P$50,MATCH('Income by Enterprise'!$B12,Allocation!$B$2:$B$50,0),MATCH(I$3,Allocation!$B$2:$P$2,0))+Allocation!K$3*INDEX(Allocation!$B$2:$E$50,MATCH('Income by Enterprise'!$B12,Allocation!$B$2:$B$50,0),4)</f>
        <v>0</v>
      </c>
      <c r="J12" s="7">
        <f>INDEX(Allocation!$B$2:$P$50,MATCH('Income by Enterprise'!$B12,Allocation!$B$2:$B$50,0),MATCH(J$3,Allocation!$B$2:$P$2,0))+Allocation!L$3*INDEX(Allocation!$B$2:$E$50,MATCH('Income by Enterprise'!$B12,Allocation!$B$2:$B$50,0),4)</f>
        <v>0</v>
      </c>
      <c r="K12" s="7">
        <f>INDEX(Allocation!$B$2:$P$50,MATCH('Income by Enterprise'!$B12,Allocation!$B$2:$B$50,0),MATCH(K$3,Allocation!$B$2:$P$2,0))+Allocation!M$3*INDEX(Allocation!$B$2:$E$50,MATCH('Income by Enterprise'!$B12,Allocation!$B$2:$B$50,0),4)</f>
        <v>0</v>
      </c>
      <c r="L12" s="7">
        <f>INDEX(Allocation!$B$2:$P$50,MATCH('Income by Enterprise'!$B12,Allocation!$B$2:$B$50,0),MATCH(L$3,Allocation!$B$2:$P$2,0))+Allocation!N$3*INDEX(Allocation!$B$2:$E$50,MATCH('Income by Enterprise'!$B12,Allocation!$B$2:$B$50,0),4)</f>
        <v>0</v>
      </c>
      <c r="M12" s="7">
        <f>INDEX(Allocation!$B$2:$P$50,MATCH('Income by Enterprise'!$B12,Allocation!$B$2:$B$50,0),MATCH(M$3,Allocation!$B$2:$P$2,0))+Allocation!O$3*INDEX(Allocation!$B$2:$E$50,MATCH('Income by Enterprise'!$B12,Allocation!$B$2:$B$50,0),4)</f>
        <v>0</v>
      </c>
      <c r="N12" s="7">
        <f>INDEX(Allocation!$B$2:$P$50,MATCH('Income by Enterprise'!$B12,Allocation!$B$2:$B$50,0),MATCH(N$3,Allocation!$B$2:$P$2,0))+Allocation!P$3*INDEX(Allocation!$B$2:$E$50,MATCH('Income by Enterprise'!$B12,Allocation!$B$2:$B$50,0),4)</f>
        <v>0</v>
      </c>
    </row>
    <row r="13" spans="2:15" x14ac:dyDescent="0.2">
      <c r="B13" s="145" t="str">
        <f>IF(ISBLANK('Income Statement'!B13),"",'Income Statement'!B13)</f>
        <v>Seeds and plants</v>
      </c>
      <c r="C13" s="6">
        <f>IF(ISBLANK('Income Statement'!C13),"",'Income Statement'!C13)</f>
        <v>2500</v>
      </c>
      <c r="D13" s="61" t="b">
        <f t="shared" si="1"/>
        <v>1</v>
      </c>
      <c r="E13" s="7">
        <f>INDEX(Allocation!$B$2:$P$50,MATCH('Income by Enterprise'!$B13,Allocation!$B$2:$B$50,0),MATCH(E$3,Allocation!$B$2:$P$2,0))+Allocation!G$3*INDEX(Allocation!$B$2:$E$50,MATCH('Income by Enterprise'!$B13,Allocation!$B$2:$B$50,0),4)</f>
        <v>500</v>
      </c>
      <c r="F13" s="7">
        <f>INDEX(Allocation!$B$2:$P$50,MATCH('Income by Enterprise'!$B13,Allocation!$B$2:$B$50,0),MATCH(F$3,Allocation!$B$2:$P$2,0))+Allocation!H$3*INDEX(Allocation!$B$2:$E$50,MATCH('Income by Enterprise'!$B13,Allocation!$B$2:$B$50,0),4)</f>
        <v>0</v>
      </c>
      <c r="G13" s="7">
        <f>INDEX(Allocation!$B$2:$P$50,MATCH('Income by Enterprise'!$B13,Allocation!$B$2:$B$50,0),MATCH(G$3,Allocation!$B$2:$P$2,0))+Allocation!I$3*INDEX(Allocation!$B$2:$E$50,MATCH('Income by Enterprise'!$B13,Allocation!$B$2:$B$50,0),4)</f>
        <v>2000</v>
      </c>
      <c r="H13" s="7">
        <f>INDEX(Allocation!$B$2:$P$50,MATCH('Income by Enterprise'!$B13,Allocation!$B$2:$B$50,0),MATCH(H$3,Allocation!$B$2:$P$2,0))+Allocation!J$3*INDEX(Allocation!$B$2:$E$50,MATCH('Income by Enterprise'!$B13,Allocation!$B$2:$B$50,0),4)</f>
        <v>0</v>
      </c>
      <c r="I13" s="7">
        <f>INDEX(Allocation!$B$2:$P$50,MATCH('Income by Enterprise'!$B13,Allocation!$B$2:$B$50,0),MATCH(I$3,Allocation!$B$2:$P$2,0))+Allocation!K$3*INDEX(Allocation!$B$2:$E$50,MATCH('Income by Enterprise'!$B13,Allocation!$B$2:$B$50,0),4)</f>
        <v>0</v>
      </c>
      <c r="J13" s="7">
        <f>INDEX(Allocation!$B$2:$P$50,MATCH('Income by Enterprise'!$B13,Allocation!$B$2:$B$50,0),MATCH(J$3,Allocation!$B$2:$P$2,0))+Allocation!L$3*INDEX(Allocation!$B$2:$E$50,MATCH('Income by Enterprise'!$B13,Allocation!$B$2:$B$50,0),4)</f>
        <v>0</v>
      </c>
      <c r="K13" s="7">
        <f>INDEX(Allocation!$B$2:$P$50,MATCH('Income by Enterprise'!$B13,Allocation!$B$2:$B$50,0),MATCH(K$3,Allocation!$B$2:$P$2,0))+Allocation!M$3*INDEX(Allocation!$B$2:$E$50,MATCH('Income by Enterprise'!$B13,Allocation!$B$2:$B$50,0),4)</f>
        <v>0</v>
      </c>
      <c r="L13" s="7">
        <f>INDEX(Allocation!$B$2:$P$50,MATCH('Income by Enterprise'!$B13,Allocation!$B$2:$B$50,0),MATCH(L$3,Allocation!$B$2:$P$2,0))+Allocation!N$3*INDEX(Allocation!$B$2:$E$50,MATCH('Income by Enterprise'!$B13,Allocation!$B$2:$B$50,0),4)</f>
        <v>0</v>
      </c>
      <c r="M13" s="7">
        <f>INDEX(Allocation!$B$2:$P$50,MATCH('Income by Enterprise'!$B13,Allocation!$B$2:$B$50,0),MATCH(M$3,Allocation!$B$2:$P$2,0))+Allocation!O$3*INDEX(Allocation!$B$2:$E$50,MATCH('Income by Enterprise'!$B13,Allocation!$B$2:$B$50,0),4)</f>
        <v>0</v>
      </c>
      <c r="N13" s="7">
        <f>INDEX(Allocation!$B$2:$P$50,MATCH('Income by Enterprise'!$B13,Allocation!$B$2:$B$50,0),MATCH(N$3,Allocation!$B$2:$P$2,0))+Allocation!P$3*INDEX(Allocation!$B$2:$E$50,MATCH('Income by Enterprise'!$B13,Allocation!$B$2:$B$50,0),4)</f>
        <v>0</v>
      </c>
    </row>
    <row r="14" spans="2:15" x14ac:dyDescent="0.2">
      <c r="B14" s="145" t="str">
        <f>IF(ISBLANK('Income Statement'!B14),"",'Income Statement'!B14)</f>
        <v>Livestock</v>
      </c>
      <c r="C14" s="6">
        <f>IF(ISBLANK('Income Statement'!C14),"",'Income Statement'!C14)</f>
        <v>2717.7200000000003</v>
      </c>
      <c r="D14" s="61" t="b">
        <f t="shared" si="1"/>
        <v>1</v>
      </c>
      <c r="E14" s="7">
        <f>INDEX(Allocation!$B$2:$P$50,MATCH('Income by Enterprise'!$B14,Allocation!$B$2:$B$50,0),MATCH(E$3,Allocation!$B$2:$P$2,0))+Allocation!G$3*INDEX(Allocation!$B$2:$E$50,MATCH('Income by Enterprise'!$B14,Allocation!$B$2:$B$50,0),4)</f>
        <v>2717.7200000000003</v>
      </c>
      <c r="F14" s="7">
        <f>INDEX(Allocation!$B$2:$P$50,MATCH('Income by Enterprise'!$B14,Allocation!$B$2:$B$50,0),MATCH(F$3,Allocation!$B$2:$P$2,0))+Allocation!H$3*INDEX(Allocation!$B$2:$E$50,MATCH('Income by Enterprise'!$B14,Allocation!$B$2:$B$50,0),4)</f>
        <v>0</v>
      </c>
      <c r="G14" s="7">
        <f>INDEX(Allocation!$B$2:$P$50,MATCH('Income by Enterprise'!$B14,Allocation!$B$2:$B$50,0),MATCH(G$3,Allocation!$B$2:$P$2,0))+Allocation!I$3*INDEX(Allocation!$B$2:$E$50,MATCH('Income by Enterprise'!$B14,Allocation!$B$2:$B$50,0),4)</f>
        <v>0</v>
      </c>
      <c r="H14" s="7">
        <f>INDEX(Allocation!$B$2:$P$50,MATCH('Income by Enterprise'!$B14,Allocation!$B$2:$B$50,0),MATCH(H$3,Allocation!$B$2:$P$2,0))+Allocation!J$3*INDEX(Allocation!$B$2:$E$50,MATCH('Income by Enterprise'!$B14,Allocation!$B$2:$B$50,0),4)</f>
        <v>0</v>
      </c>
      <c r="I14" s="7">
        <f>INDEX(Allocation!$B$2:$P$50,MATCH('Income by Enterprise'!$B14,Allocation!$B$2:$B$50,0),MATCH(I$3,Allocation!$B$2:$P$2,0))+Allocation!K$3*INDEX(Allocation!$B$2:$E$50,MATCH('Income by Enterprise'!$B14,Allocation!$B$2:$B$50,0),4)</f>
        <v>0</v>
      </c>
      <c r="J14" s="7">
        <f>INDEX(Allocation!$B$2:$P$50,MATCH('Income by Enterprise'!$B14,Allocation!$B$2:$B$50,0),MATCH(J$3,Allocation!$B$2:$P$2,0))+Allocation!L$3*INDEX(Allocation!$B$2:$E$50,MATCH('Income by Enterprise'!$B14,Allocation!$B$2:$B$50,0),4)</f>
        <v>0</v>
      </c>
      <c r="K14" s="7">
        <f>INDEX(Allocation!$B$2:$P$50,MATCH('Income by Enterprise'!$B14,Allocation!$B$2:$B$50,0),MATCH(K$3,Allocation!$B$2:$P$2,0))+Allocation!M$3*INDEX(Allocation!$B$2:$E$50,MATCH('Income by Enterprise'!$B14,Allocation!$B$2:$B$50,0),4)</f>
        <v>0</v>
      </c>
      <c r="L14" s="7">
        <f>INDEX(Allocation!$B$2:$P$50,MATCH('Income by Enterprise'!$B14,Allocation!$B$2:$B$50,0),MATCH(L$3,Allocation!$B$2:$P$2,0))+Allocation!N$3*INDEX(Allocation!$B$2:$E$50,MATCH('Income by Enterprise'!$B14,Allocation!$B$2:$B$50,0),4)</f>
        <v>0</v>
      </c>
      <c r="M14" s="7">
        <f>INDEX(Allocation!$B$2:$P$50,MATCH('Income by Enterprise'!$B14,Allocation!$B$2:$B$50,0),MATCH(M$3,Allocation!$B$2:$P$2,0))+Allocation!O$3*INDEX(Allocation!$B$2:$E$50,MATCH('Income by Enterprise'!$B14,Allocation!$B$2:$B$50,0),4)</f>
        <v>0</v>
      </c>
      <c r="N14" s="7">
        <f>INDEX(Allocation!$B$2:$P$50,MATCH('Income by Enterprise'!$B14,Allocation!$B$2:$B$50,0),MATCH(N$3,Allocation!$B$2:$P$2,0))+Allocation!P$3*INDEX(Allocation!$B$2:$E$50,MATCH('Income by Enterprise'!$B14,Allocation!$B$2:$B$50,0),4)</f>
        <v>0</v>
      </c>
    </row>
    <row r="15" spans="2:15" ht="16" thickBot="1" x14ac:dyDescent="0.25">
      <c r="B15" s="145" t="str">
        <f>IF(ISBLANK('Income Statement'!B15),"",'Income Statement'!B15)</f>
        <v>Processing &amp; packaging</v>
      </c>
      <c r="C15" s="6">
        <f>IF(ISBLANK('Income Statement'!C15),"",'Income Statement'!C15)</f>
        <v>900</v>
      </c>
      <c r="D15" s="61" t="b">
        <f t="shared" si="1"/>
        <v>1</v>
      </c>
      <c r="E15" s="7">
        <f>INDEX(Allocation!$B$2:$P$50,MATCH('Income by Enterprise'!$B15,Allocation!$B$2:$B$50,0),MATCH(E$3,Allocation!$B$2:$P$2,0))+Allocation!G$3*INDEX(Allocation!$B$2:$E$50,MATCH('Income by Enterprise'!$B15,Allocation!$B$2:$B$50,0),4)</f>
        <v>900</v>
      </c>
      <c r="F15" s="7">
        <f>INDEX(Allocation!$B$2:$P$50,MATCH('Income by Enterprise'!$B15,Allocation!$B$2:$B$50,0),MATCH(F$3,Allocation!$B$2:$P$2,0))+Allocation!H$3*INDEX(Allocation!$B$2:$E$50,MATCH('Income by Enterprise'!$B15,Allocation!$B$2:$B$50,0),4)</f>
        <v>0</v>
      </c>
      <c r="G15" s="7">
        <f>INDEX(Allocation!$B$2:$P$50,MATCH('Income by Enterprise'!$B15,Allocation!$B$2:$B$50,0),MATCH(G$3,Allocation!$B$2:$P$2,0))+Allocation!I$3*INDEX(Allocation!$B$2:$E$50,MATCH('Income by Enterprise'!$B15,Allocation!$B$2:$B$50,0),4)</f>
        <v>0</v>
      </c>
      <c r="H15" s="7">
        <f>INDEX(Allocation!$B$2:$P$50,MATCH('Income by Enterprise'!$B15,Allocation!$B$2:$B$50,0),MATCH(H$3,Allocation!$B$2:$P$2,0))+Allocation!J$3*INDEX(Allocation!$B$2:$E$50,MATCH('Income by Enterprise'!$B15,Allocation!$B$2:$B$50,0),4)</f>
        <v>0</v>
      </c>
      <c r="I15" s="7">
        <f>INDEX(Allocation!$B$2:$P$50,MATCH('Income by Enterprise'!$B15,Allocation!$B$2:$B$50,0),MATCH(I$3,Allocation!$B$2:$P$2,0))+Allocation!K$3*INDEX(Allocation!$B$2:$E$50,MATCH('Income by Enterprise'!$B15,Allocation!$B$2:$B$50,0),4)</f>
        <v>0</v>
      </c>
      <c r="J15" s="7">
        <f>INDEX(Allocation!$B$2:$P$50,MATCH('Income by Enterprise'!$B15,Allocation!$B$2:$B$50,0),MATCH(J$3,Allocation!$B$2:$P$2,0))+Allocation!L$3*INDEX(Allocation!$B$2:$E$50,MATCH('Income by Enterprise'!$B15,Allocation!$B$2:$B$50,0),4)</f>
        <v>0</v>
      </c>
      <c r="K15" s="7">
        <f>INDEX(Allocation!$B$2:$P$50,MATCH('Income by Enterprise'!$B15,Allocation!$B$2:$B$50,0),MATCH(K$3,Allocation!$B$2:$P$2,0))+Allocation!M$3*INDEX(Allocation!$B$2:$E$50,MATCH('Income by Enterprise'!$B15,Allocation!$B$2:$B$50,0),4)</f>
        <v>0</v>
      </c>
      <c r="L15" s="7">
        <f>INDEX(Allocation!$B$2:$P$50,MATCH('Income by Enterprise'!$B15,Allocation!$B$2:$B$50,0),MATCH(L$3,Allocation!$B$2:$P$2,0))+Allocation!N$3*INDEX(Allocation!$B$2:$E$50,MATCH('Income by Enterprise'!$B15,Allocation!$B$2:$B$50,0),4)</f>
        <v>0</v>
      </c>
      <c r="M15" s="7">
        <f>INDEX(Allocation!$B$2:$P$50,MATCH('Income by Enterprise'!$B15,Allocation!$B$2:$B$50,0),MATCH(M$3,Allocation!$B$2:$P$2,0))+Allocation!O$3*INDEX(Allocation!$B$2:$E$50,MATCH('Income by Enterprise'!$B15,Allocation!$B$2:$B$50,0),4)</f>
        <v>0</v>
      </c>
      <c r="N15" s="7">
        <f>INDEX(Allocation!$B$2:$P$50,MATCH('Income by Enterprise'!$B15,Allocation!$B$2:$B$50,0),MATCH(N$3,Allocation!$B$2:$P$2,0))+Allocation!P$3*INDEX(Allocation!$B$2:$E$50,MATCH('Income by Enterprise'!$B15,Allocation!$B$2:$B$50,0),4)</f>
        <v>0</v>
      </c>
    </row>
    <row r="16" spans="2:15" ht="16" thickTop="1" x14ac:dyDescent="0.2">
      <c r="B16" s="144" t="str">
        <f>IF(ISBLANK('Income Statement'!B16),"",'Income Statement'!B16)</f>
        <v>Gross Profit</v>
      </c>
      <c r="C16" s="8">
        <f>IF(ISBLANK('Income Statement'!C16),"",'Income Statement'!C16)</f>
        <v>77782.28</v>
      </c>
      <c r="D16" s="61" t="b">
        <f t="shared" si="1"/>
        <v>1</v>
      </c>
      <c r="E16" s="9">
        <f>E4-E9</f>
        <v>7649.212270916335</v>
      </c>
      <c r="F16" s="9">
        <f t="shared" ref="F16:N16" si="3">F4-F9</f>
        <v>40346.613545816734</v>
      </c>
      <c r="G16" s="9">
        <f t="shared" si="3"/>
        <v>29786.454183266935</v>
      </c>
      <c r="H16" s="9">
        <f t="shared" si="3"/>
        <v>0</v>
      </c>
      <c r="I16" s="9">
        <f t="shared" si="3"/>
        <v>0</v>
      </c>
      <c r="J16" s="9">
        <f t="shared" si="3"/>
        <v>0</v>
      </c>
      <c r="K16" s="9">
        <f t="shared" si="3"/>
        <v>0</v>
      </c>
      <c r="L16" s="9">
        <f t="shared" si="3"/>
        <v>0</v>
      </c>
      <c r="M16" s="9">
        <f t="shared" si="3"/>
        <v>0</v>
      </c>
      <c r="N16" s="9">
        <f t="shared" si="3"/>
        <v>0</v>
      </c>
    </row>
    <row r="17" spans="2:17" x14ac:dyDescent="0.2">
      <c r="B17" s="146" t="s">
        <v>62</v>
      </c>
      <c r="C17" s="11">
        <f>IFERROR(C16/C$4,0)</f>
        <v>0.72422979515828678</v>
      </c>
      <c r="D17" s="61"/>
      <c r="E17" s="15">
        <f>IFERROR(E16/E$4,0)</f>
        <v>0.65006002370069405</v>
      </c>
      <c r="F17" s="15">
        <f t="shared" ref="F17:M17" si="4">IFERROR(F16/F$4,0)</f>
        <v>0.78576970825574177</v>
      </c>
      <c r="G17" s="15">
        <f t="shared" si="4"/>
        <v>0.67258611538426938</v>
      </c>
      <c r="H17" s="15">
        <f t="shared" si="4"/>
        <v>0</v>
      </c>
      <c r="I17" s="15">
        <f t="shared" si="4"/>
        <v>0</v>
      </c>
      <c r="J17" s="15">
        <f t="shared" si="4"/>
        <v>0</v>
      </c>
      <c r="K17" s="15">
        <f t="shared" si="4"/>
        <v>0</v>
      </c>
      <c r="L17" s="15">
        <f t="shared" si="4"/>
        <v>0</v>
      </c>
      <c r="M17" s="15">
        <f t="shared" si="4"/>
        <v>0</v>
      </c>
      <c r="N17" s="15">
        <f>IFERROR(N16/N$4,0)</f>
        <v>0</v>
      </c>
      <c r="O17" s="12"/>
      <c r="Q17" s="12"/>
    </row>
    <row r="18" spans="2:17" x14ac:dyDescent="0.2">
      <c r="B18" s="145" t="str">
        <f>IF(ISBLANK('Income Statement'!B18),"",'Income Statement'!B18)</f>
        <v/>
      </c>
      <c r="C18" s="6" t="str">
        <f>IF(ISBLANK('Income Statement'!C18),"",'Income Statement'!C18)</f>
        <v/>
      </c>
      <c r="D18" s="61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2:17" x14ac:dyDescent="0.2">
      <c r="B19" s="144" t="str">
        <f>IF(ISBLANK('Income Statement'!B19),"",'Income Statement'!B19)</f>
        <v>Farm Expenses</v>
      </c>
      <c r="C19" s="4">
        <f>IF(ISBLANK('Income Statement'!C19),"",'Income Statement'!C19)</f>
        <v>59429.41</v>
      </c>
      <c r="D19" s="61" t="b">
        <f t="shared" si="1"/>
        <v>1</v>
      </c>
      <c r="E19" s="5">
        <f t="shared" ref="E19:N19" si="5">SUM(E20:E39)</f>
        <v>13305.999103585656</v>
      </c>
      <c r="F19" s="5">
        <f t="shared" si="5"/>
        <v>20535.905179282872</v>
      </c>
      <c r="G19" s="5">
        <f t="shared" si="5"/>
        <v>25587.505717131469</v>
      </c>
      <c r="H19" s="5">
        <f t="shared" si="5"/>
        <v>0</v>
      </c>
      <c r="I19" s="5">
        <f t="shared" si="5"/>
        <v>0</v>
      </c>
      <c r="J19" s="5">
        <f t="shared" si="5"/>
        <v>0</v>
      </c>
      <c r="K19" s="5">
        <f t="shared" si="5"/>
        <v>0</v>
      </c>
      <c r="L19" s="5">
        <f t="shared" si="5"/>
        <v>0</v>
      </c>
      <c r="M19" s="5">
        <f t="shared" si="5"/>
        <v>0</v>
      </c>
      <c r="N19" s="5">
        <f t="shared" si="5"/>
        <v>0</v>
      </c>
    </row>
    <row r="20" spans="2:17" x14ac:dyDescent="0.2">
      <c r="B20" s="145" t="str">
        <f>IF(ISBLANK('Income Statement'!B20),"",'Income Statement'!B20)</f>
        <v>Advertising</v>
      </c>
      <c r="C20" s="6">
        <f>IF(ISBLANK('Income Statement'!C20),"",'Income Statement'!C20)</f>
        <v>500</v>
      </c>
      <c r="D20" s="61" t="b">
        <f t="shared" si="1"/>
        <v>1</v>
      </c>
      <c r="E20" s="7">
        <f>INDEX(Allocation!$B$2:$P$50,MATCH('Income by Enterprise'!$B20,Allocation!$B$2:$B$50,0),MATCH(E$3,Allocation!$B$2:$P$2,0))+Allocation!G$3*INDEX(Allocation!$B$2:$E$50,MATCH('Income by Enterprise'!$B20,Allocation!$B$2:$B$50,0),4)</f>
        <v>0</v>
      </c>
      <c r="F20" s="7">
        <f>INDEX(Allocation!$B$2:$P$50,MATCH('Income by Enterprise'!$B20,Allocation!$B$2:$B$50,0),MATCH(F$3,Allocation!$B$2:$P$2,0))+Allocation!H$3*INDEX(Allocation!$B$2:$E$50,MATCH('Income by Enterprise'!$B20,Allocation!$B$2:$B$50,0),4)</f>
        <v>500</v>
      </c>
      <c r="G20" s="7">
        <f>INDEX(Allocation!$B$2:$P$50,MATCH('Income by Enterprise'!$B20,Allocation!$B$2:$B$50,0),MATCH(G$3,Allocation!$B$2:$P$2,0))+Allocation!I$3*INDEX(Allocation!$B$2:$E$50,MATCH('Income by Enterprise'!$B20,Allocation!$B$2:$B$50,0),4)</f>
        <v>0</v>
      </c>
      <c r="H20" s="7">
        <f>INDEX(Allocation!$B$2:$P$50,MATCH('Income by Enterprise'!$B20,Allocation!$B$2:$B$50,0),MATCH(H$3,Allocation!$B$2:$P$2,0))+Allocation!J$3*INDEX(Allocation!$B$2:$E$50,MATCH('Income by Enterprise'!$B20,Allocation!$B$2:$B$50,0),4)</f>
        <v>0</v>
      </c>
      <c r="I20" s="7">
        <f>INDEX(Allocation!$B$2:$P$50,MATCH('Income by Enterprise'!$B20,Allocation!$B$2:$B$50,0),MATCH(I$3,Allocation!$B$2:$P$2,0))+Allocation!K$3*INDEX(Allocation!$B$2:$E$50,MATCH('Income by Enterprise'!$B20,Allocation!$B$2:$B$50,0),4)</f>
        <v>0</v>
      </c>
      <c r="J20" s="7">
        <f>INDEX(Allocation!$B$2:$P$50,MATCH('Income by Enterprise'!$B20,Allocation!$B$2:$B$50,0),MATCH(J$3,Allocation!$B$2:$P$2,0))+Allocation!L$3*INDEX(Allocation!$B$2:$E$50,MATCH('Income by Enterprise'!$B20,Allocation!$B$2:$B$50,0),4)</f>
        <v>0</v>
      </c>
      <c r="K20" s="7">
        <f>INDEX(Allocation!$B$2:$P$50,MATCH('Income by Enterprise'!$B20,Allocation!$B$2:$B$50,0),MATCH(K$3,Allocation!$B$2:$P$2,0))+Allocation!M$3*INDEX(Allocation!$B$2:$E$50,MATCH('Income by Enterprise'!$B20,Allocation!$B$2:$B$50,0),4)</f>
        <v>0</v>
      </c>
      <c r="L20" s="7">
        <f>INDEX(Allocation!$B$2:$P$50,MATCH('Income by Enterprise'!$B20,Allocation!$B$2:$B$50,0),MATCH(L$3,Allocation!$B$2:$P$2,0))+Allocation!N$3*INDEX(Allocation!$B$2:$E$50,MATCH('Income by Enterprise'!$B20,Allocation!$B$2:$B$50,0),4)</f>
        <v>0</v>
      </c>
      <c r="M20" s="7">
        <f>INDEX(Allocation!$B$2:$P$50,MATCH('Income by Enterprise'!$B20,Allocation!$B$2:$B$50,0),MATCH(M$3,Allocation!$B$2:$P$2,0))+Allocation!O$3*INDEX(Allocation!$B$2:$E$50,MATCH('Income by Enterprise'!$B20,Allocation!$B$2:$B$50,0),4)</f>
        <v>0</v>
      </c>
      <c r="N20" s="7">
        <f>INDEX(Allocation!$B$2:$P$50,MATCH('Income by Enterprise'!$B20,Allocation!$B$2:$B$50,0),MATCH(N$3,Allocation!$B$2:$P$2,0))+Allocation!P$3*INDEX(Allocation!$B$2:$E$50,MATCH('Income by Enterprise'!$B20,Allocation!$B$2:$B$50,0),4)</f>
        <v>0</v>
      </c>
    </row>
    <row r="21" spans="2:17" x14ac:dyDescent="0.2">
      <c r="B21" s="145" t="str">
        <f>IF(ISBLANK('Income Statement'!B21),"",'Income Statement'!B21)</f>
        <v>Car and truck expenses</v>
      </c>
      <c r="C21" s="6">
        <f>IF(ISBLANK('Income Statement'!C21),"",'Income Statement'!C21)</f>
        <v>0</v>
      </c>
      <c r="D21" s="61" t="b">
        <f t="shared" si="1"/>
        <v>1</v>
      </c>
      <c r="E21" s="7">
        <f>INDEX(Allocation!$B$2:$P$50,MATCH('Income by Enterprise'!$B21,Allocation!$B$2:$B$50,0),MATCH(E$3,Allocation!$B$2:$P$2,0))+Allocation!G$3*INDEX(Allocation!$B$2:$E$50,MATCH('Income by Enterprise'!$B21,Allocation!$B$2:$B$50,0),4)</f>
        <v>0</v>
      </c>
      <c r="F21" s="7">
        <f>INDEX(Allocation!$B$2:$P$50,MATCH('Income by Enterprise'!$B21,Allocation!$B$2:$B$50,0),MATCH(F$3,Allocation!$B$2:$P$2,0))+Allocation!H$3*INDEX(Allocation!$B$2:$E$50,MATCH('Income by Enterprise'!$B21,Allocation!$B$2:$B$50,0),4)</f>
        <v>0</v>
      </c>
      <c r="G21" s="7">
        <f>INDEX(Allocation!$B$2:$P$50,MATCH('Income by Enterprise'!$B21,Allocation!$B$2:$B$50,0),MATCH(G$3,Allocation!$B$2:$P$2,0))+Allocation!I$3*INDEX(Allocation!$B$2:$E$50,MATCH('Income by Enterprise'!$B21,Allocation!$B$2:$B$50,0),4)</f>
        <v>0</v>
      </c>
      <c r="H21" s="7">
        <f>INDEX(Allocation!$B$2:$P$50,MATCH('Income by Enterprise'!$B21,Allocation!$B$2:$B$50,0),MATCH(H$3,Allocation!$B$2:$P$2,0))+Allocation!J$3*INDEX(Allocation!$B$2:$E$50,MATCH('Income by Enterprise'!$B21,Allocation!$B$2:$B$50,0),4)</f>
        <v>0</v>
      </c>
      <c r="I21" s="7">
        <f>INDEX(Allocation!$B$2:$P$50,MATCH('Income by Enterprise'!$B21,Allocation!$B$2:$B$50,0),MATCH(I$3,Allocation!$B$2:$P$2,0))+Allocation!K$3*INDEX(Allocation!$B$2:$E$50,MATCH('Income by Enterprise'!$B21,Allocation!$B$2:$B$50,0),4)</f>
        <v>0</v>
      </c>
      <c r="J21" s="7">
        <f>INDEX(Allocation!$B$2:$P$50,MATCH('Income by Enterprise'!$B21,Allocation!$B$2:$B$50,0),MATCH(J$3,Allocation!$B$2:$P$2,0))+Allocation!L$3*INDEX(Allocation!$B$2:$E$50,MATCH('Income by Enterprise'!$B21,Allocation!$B$2:$B$50,0),4)</f>
        <v>0</v>
      </c>
      <c r="K21" s="7">
        <f>INDEX(Allocation!$B$2:$P$50,MATCH('Income by Enterprise'!$B21,Allocation!$B$2:$B$50,0),MATCH(K$3,Allocation!$B$2:$P$2,0))+Allocation!M$3*INDEX(Allocation!$B$2:$E$50,MATCH('Income by Enterprise'!$B21,Allocation!$B$2:$B$50,0),4)</f>
        <v>0</v>
      </c>
      <c r="L21" s="7">
        <f>INDEX(Allocation!$B$2:$P$50,MATCH('Income by Enterprise'!$B21,Allocation!$B$2:$B$50,0),MATCH(L$3,Allocation!$B$2:$P$2,0))+Allocation!N$3*INDEX(Allocation!$B$2:$E$50,MATCH('Income by Enterprise'!$B21,Allocation!$B$2:$B$50,0),4)</f>
        <v>0</v>
      </c>
      <c r="M21" s="7">
        <f>INDEX(Allocation!$B$2:$P$50,MATCH('Income by Enterprise'!$B21,Allocation!$B$2:$B$50,0),MATCH(M$3,Allocation!$B$2:$P$2,0))+Allocation!O$3*INDEX(Allocation!$B$2:$E$50,MATCH('Income by Enterprise'!$B21,Allocation!$B$2:$B$50,0),4)</f>
        <v>0</v>
      </c>
      <c r="N21" s="7">
        <f>INDEX(Allocation!$B$2:$P$50,MATCH('Income by Enterprise'!$B21,Allocation!$B$2:$B$50,0),MATCH(N$3,Allocation!$B$2:$P$2,0))+Allocation!P$3*INDEX(Allocation!$B$2:$E$50,MATCH('Income by Enterprise'!$B21,Allocation!$B$2:$B$50,0),4)</f>
        <v>0</v>
      </c>
    </row>
    <row r="22" spans="2:17" x14ac:dyDescent="0.2">
      <c r="B22" s="145" t="str">
        <f>IF(ISBLANK('Income Statement'!B22),"",'Income Statement'!B22)</f>
        <v>Conservation expenses</v>
      </c>
      <c r="C22" s="6">
        <f>IF(ISBLANK('Income Statement'!C22),"",'Income Statement'!C22)</f>
        <v>0</v>
      </c>
      <c r="D22" s="61" t="b">
        <f t="shared" si="1"/>
        <v>1</v>
      </c>
      <c r="E22" s="7">
        <f>INDEX(Allocation!$B$2:$P$50,MATCH('Income by Enterprise'!$B22,Allocation!$B$2:$B$50,0),MATCH(E$3,Allocation!$B$2:$P$2,0))+Allocation!G$3*INDEX(Allocation!$B$2:$E$50,MATCH('Income by Enterprise'!$B22,Allocation!$B$2:$B$50,0),4)</f>
        <v>0</v>
      </c>
      <c r="F22" s="7">
        <f>INDEX(Allocation!$B$2:$P$50,MATCH('Income by Enterprise'!$B22,Allocation!$B$2:$B$50,0),MATCH(F$3,Allocation!$B$2:$P$2,0))+Allocation!H$3*INDEX(Allocation!$B$2:$E$50,MATCH('Income by Enterprise'!$B22,Allocation!$B$2:$B$50,0),4)</f>
        <v>0</v>
      </c>
      <c r="G22" s="7">
        <f>INDEX(Allocation!$B$2:$P$50,MATCH('Income by Enterprise'!$B22,Allocation!$B$2:$B$50,0),MATCH(G$3,Allocation!$B$2:$P$2,0))+Allocation!I$3*INDEX(Allocation!$B$2:$E$50,MATCH('Income by Enterprise'!$B22,Allocation!$B$2:$B$50,0),4)</f>
        <v>0</v>
      </c>
      <c r="H22" s="7">
        <f>INDEX(Allocation!$B$2:$P$50,MATCH('Income by Enterprise'!$B22,Allocation!$B$2:$B$50,0),MATCH(H$3,Allocation!$B$2:$P$2,0))+Allocation!J$3*INDEX(Allocation!$B$2:$E$50,MATCH('Income by Enterprise'!$B22,Allocation!$B$2:$B$50,0),4)</f>
        <v>0</v>
      </c>
      <c r="I22" s="7">
        <f>INDEX(Allocation!$B$2:$P$50,MATCH('Income by Enterprise'!$B22,Allocation!$B$2:$B$50,0),MATCH(I$3,Allocation!$B$2:$P$2,0))+Allocation!K$3*INDEX(Allocation!$B$2:$E$50,MATCH('Income by Enterprise'!$B22,Allocation!$B$2:$B$50,0),4)</f>
        <v>0</v>
      </c>
      <c r="J22" s="7">
        <f>INDEX(Allocation!$B$2:$P$50,MATCH('Income by Enterprise'!$B22,Allocation!$B$2:$B$50,0),MATCH(J$3,Allocation!$B$2:$P$2,0))+Allocation!L$3*INDEX(Allocation!$B$2:$E$50,MATCH('Income by Enterprise'!$B22,Allocation!$B$2:$B$50,0),4)</f>
        <v>0</v>
      </c>
      <c r="K22" s="7">
        <f>INDEX(Allocation!$B$2:$P$50,MATCH('Income by Enterprise'!$B22,Allocation!$B$2:$B$50,0),MATCH(K$3,Allocation!$B$2:$P$2,0))+Allocation!M$3*INDEX(Allocation!$B$2:$E$50,MATCH('Income by Enterprise'!$B22,Allocation!$B$2:$B$50,0),4)</f>
        <v>0</v>
      </c>
      <c r="L22" s="7">
        <f>INDEX(Allocation!$B$2:$P$50,MATCH('Income by Enterprise'!$B22,Allocation!$B$2:$B$50,0),MATCH(L$3,Allocation!$B$2:$P$2,0))+Allocation!N$3*INDEX(Allocation!$B$2:$E$50,MATCH('Income by Enterprise'!$B22,Allocation!$B$2:$B$50,0),4)</f>
        <v>0</v>
      </c>
      <c r="M22" s="7">
        <f>INDEX(Allocation!$B$2:$P$50,MATCH('Income by Enterprise'!$B22,Allocation!$B$2:$B$50,0),MATCH(M$3,Allocation!$B$2:$P$2,0))+Allocation!O$3*INDEX(Allocation!$B$2:$E$50,MATCH('Income by Enterprise'!$B22,Allocation!$B$2:$B$50,0),4)</f>
        <v>0</v>
      </c>
      <c r="N22" s="7">
        <f>INDEX(Allocation!$B$2:$P$50,MATCH('Income by Enterprise'!$B22,Allocation!$B$2:$B$50,0),MATCH(N$3,Allocation!$B$2:$P$2,0))+Allocation!P$3*INDEX(Allocation!$B$2:$E$50,MATCH('Income by Enterprise'!$B22,Allocation!$B$2:$B$50,0),4)</f>
        <v>0</v>
      </c>
    </row>
    <row r="23" spans="2:17" x14ac:dyDescent="0.2">
      <c r="B23" s="145" t="str">
        <f>IF(ISBLANK('Income Statement'!B23),"",'Income Statement'!B23)</f>
        <v>Custom hire (machine work)</v>
      </c>
      <c r="C23" s="6">
        <f>IF(ISBLANK('Income Statement'!C23),"",'Income Statement'!C23)</f>
        <v>0</v>
      </c>
      <c r="D23" s="61" t="b">
        <f t="shared" si="1"/>
        <v>1</v>
      </c>
      <c r="E23" s="7">
        <f>INDEX(Allocation!$B$2:$P$50,MATCH('Income by Enterprise'!$B23,Allocation!$B$2:$B$50,0),MATCH(E$3,Allocation!$B$2:$P$2,0))+Allocation!G$3*INDEX(Allocation!$B$2:$E$50,MATCH('Income by Enterprise'!$B23,Allocation!$B$2:$B$50,0),4)</f>
        <v>0</v>
      </c>
      <c r="F23" s="7">
        <f>INDEX(Allocation!$B$2:$P$50,MATCH('Income by Enterprise'!$B23,Allocation!$B$2:$B$50,0),MATCH(F$3,Allocation!$B$2:$P$2,0))+Allocation!H$3*INDEX(Allocation!$B$2:$E$50,MATCH('Income by Enterprise'!$B23,Allocation!$B$2:$B$50,0),4)</f>
        <v>0</v>
      </c>
      <c r="G23" s="7">
        <f>INDEX(Allocation!$B$2:$P$50,MATCH('Income by Enterprise'!$B23,Allocation!$B$2:$B$50,0),MATCH(G$3,Allocation!$B$2:$P$2,0))+Allocation!I$3*INDEX(Allocation!$B$2:$E$50,MATCH('Income by Enterprise'!$B23,Allocation!$B$2:$B$50,0),4)</f>
        <v>0</v>
      </c>
      <c r="H23" s="7">
        <f>INDEX(Allocation!$B$2:$P$50,MATCH('Income by Enterprise'!$B23,Allocation!$B$2:$B$50,0),MATCH(H$3,Allocation!$B$2:$P$2,0))+Allocation!J$3*INDEX(Allocation!$B$2:$E$50,MATCH('Income by Enterprise'!$B23,Allocation!$B$2:$B$50,0),4)</f>
        <v>0</v>
      </c>
      <c r="I23" s="7">
        <f>INDEX(Allocation!$B$2:$P$50,MATCH('Income by Enterprise'!$B23,Allocation!$B$2:$B$50,0),MATCH(I$3,Allocation!$B$2:$P$2,0))+Allocation!K$3*INDEX(Allocation!$B$2:$E$50,MATCH('Income by Enterprise'!$B23,Allocation!$B$2:$B$50,0),4)</f>
        <v>0</v>
      </c>
      <c r="J23" s="7">
        <f>INDEX(Allocation!$B$2:$P$50,MATCH('Income by Enterprise'!$B23,Allocation!$B$2:$B$50,0),MATCH(J$3,Allocation!$B$2:$P$2,0))+Allocation!L$3*INDEX(Allocation!$B$2:$E$50,MATCH('Income by Enterprise'!$B23,Allocation!$B$2:$B$50,0),4)</f>
        <v>0</v>
      </c>
      <c r="K23" s="7">
        <f>INDEX(Allocation!$B$2:$P$50,MATCH('Income by Enterprise'!$B23,Allocation!$B$2:$B$50,0),MATCH(K$3,Allocation!$B$2:$P$2,0))+Allocation!M$3*INDEX(Allocation!$B$2:$E$50,MATCH('Income by Enterprise'!$B23,Allocation!$B$2:$B$50,0),4)</f>
        <v>0</v>
      </c>
      <c r="L23" s="7">
        <f>INDEX(Allocation!$B$2:$P$50,MATCH('Income by Enterprise'!$B23,Allocation!$B$2:$B$50,0),MATCH(L$3,Allocation!$B$2:$P$2,0))+Allocation!N$3*INDEX(Allocation!$B$2:$E$50,MATCH('Income by Enterprise'!$B23,Allocation!$B$2:$B$50,0),4)</f>
        <v>0</v>
      </c>
      <c r="M23" s="7">
        <f>INDEX(Allocation!$B$2:$P$50,MATCH('Income by Enterprise'!$B23,Allocation!$B$2:$B$50,0),MATCH(M$3,Allocation!$B$2:$P$2,0))+Allocation!O$3*INDEX(Allocation!$B$2:$E$50,MATCH('Income by Enterprise'!$B23,Allocation!$B$2:$B$50,0),4)</f>
        <v>0</v>
      </c>
      <c r="N23" s="7">
        <f>INDEX(Allocation!$B$2:$P$50,MATCH('Income by Enterprise'!$B23,Allocation!$B$2:$B$50,0),MATCH(N$3,Allocation!$B$2:$P$2,0))+Allocation!P$3*INDEX(Allocation!$B$2:$E$50,MATCH('Income by Enterprise'!$B23,Allocation!$B$2:$B$50,0),4)</f>
        <v>0</v>
      </c>
    </row>
    <row r="24" spans="2:17" x14ac:dyDescent="0.2">
      <c r="B24" s="145" t="str">
        <f>IF(ISBLANK('Income Statement'!B24),"",'Income Statement'!B24)</f>
        <v>Employee benefit programs</v>
      </c>
      <c r="C24" s="6">
        <f>IF(ISBLANK('Income Statement'!C24),"",'Income Statement'!C24)</f>
        <v>0</v>
      </c>
      <c r="D24" s="61" t="b">
        <f t="shared" si="1"/>
        <v>1</v>
      </c>
      <c r="E24" s="7">
        <f>INDEX(Allocation!$B$2:$P$50,MATCH('Income by Enterprise'!$B24,Allocation!$B$2:$B$50,0),MATCH(E$3,Allocation!$B$2:$P$2,0))+Allocation!G$3*INDEX(Allocation!$B$2:$E$50,MATCH('Income by Enterprise'!$B24,Allocation!$B$2:$B$50,0),4)</f>
        <v>0</v>
      </c>
      <c r="F24" s="7">
        <f>INDEX(Allocation!$B$2:$P$50,MATCH('Income by Enterprise'!$B24,Allocation!$B$2:$B$50,0),MATCH(F$3,Allocation!$B$2:$P$2,0))+Allocation!H$3*INDEX(Allocation!$B$2:$E$50,MATCH('Income by Enterprise'!$B24,Allocation!$B$2:$B$50,0),4)</f>
        <v>0</v>
      </c>
      <c r="G24" s="7">
        <f>INDEX(Allocation!$B$2:$P$50,MATCH('Income by Enterprise'!$B24,Allocation!$B$2:$B$50,0),MATCH(G$3,Allocation!$B$2:$P$2,0))+Allocation!I$3*INDEX(Allocation!$B$2:$E$50,MATCH('Income by Enterprise'!$B24,Allocation!$B$2:$B$50,0),4)</f>
        <v>0</v>
      </c>
      <c r="H24" s="7">
        <f>INDEX(Allocation!$B$2:$P$50,MATCH('Income by Enterprise'!$B24,Allocation!$B$2:$B$50,0),MATCH(H$3,Allocation!$B$2:$P$2,0))+Allocation!J$3*INDEX(Allocation!$B$2:$E$50,MATCH('Income by Enterprise'!$B24,Allocation!$B$2:$B$50,0),4)</f>
        <v>0</v>
      </c>
      <c r="I24" s="7">
        <f>INDEX(Allocation!$B$2:$P$50,MATCH('Income by Enterprise'!$B24,Allocation!$B$2:$B$50,0),MATCH(I$3,Allocation!$B$2:$P$2,0))+Allocation!K$3*INDEX(Allocation!$B$2:$E$50,MATCH('Income by Enterprise'!$B24,Allocation!$B$2:$B$50,0),4)</f>
        <v>0</v>
      </c>
      <c r="J24" s="7">
        <f>INDEX(Allocation!$B$2:$P$50,MATCH('Income by Enterprise'!$B24,Allocation!$B$2:$B$50,0),MATCH(J$3,Allocation!$B$2:$P$2,0))+Allocation!L$3*INDEX(Allocation!$B$2:$E$50,MATCH('Income by Enterprise'!$B24,Allocation!$B$2:$B$50,0),4)</f>
        <v>0</v>
      </c>
      <c r="K24" s="7">
        <f>INDEX(Allocation!$B$2:$P$50,MATCH('Income by Enterprise'!$B24,Allocation!$B$2:$B$50,0),MATCH(K$3,Allocation!$B$2:$P$2,0))+Allocation!M$3*INDEX(Allocation!$B$2:$E$50,MATCH('Income by Enterprise'!$B24,Allocation!$B$2:$B$50,0),4)</f>
        <v>0</v>
      </c>
      <c r="L24" s="7">
        <f>INDEX(Allocation!$B$2:$P$50,MATCH('Income by Enterprise'!$B24,Allocation!$B$2:$B$50,0),MATCH(L$3,Allocation!$B$2:$P$2,0))+Allocation!N$3*INDEX(Allocation!$B$2:$E$50,MATCH('Income by Enterprise'!$B24,Allocation!$B$2:$B$50,0),4)</f>
        <v>0</v>
      </c>
      <c r="M24" s="7">
        <f>INDEX(Allocation!$B$2:$P$50,MATCH('Income by Enterprise'!$B24,Allocation!$B$2:$B$50,0),MATCH(M$3,Allocation!$B$2:$P$2,0))+Allocation!O$3*INDEX(Allocation!$B$2:$E$50,MATCH('Income by Enterprise'!$B24,Allocation!$B$2:$B$50,0),4)</f>
        <v>0</v>
      </c>
      <c r="N24" s="7">
        <f>INDEX(Allocation!$B$2:$P$50,MATCH('Income by Enterprise'!$B24,Allocation!$B$2:$B$50,0),MATCH(N$3,Allocation!$B$2:$P$2,0))+Allocation!P$3*INDEX(Allocation!$B$2:$E$50,MATCH('Income by Enterprise'!$B24,Allocation!$B$2:$B$50,0),4)</f>
        <v>0</v>
      </c>
    </row>
    <row r="25" spans="2:17" x14ac:dyDescent="0.2">
      <c r="B25" s="145" t="str">
        <f>IF(ISBLANK('Income Statement'!B25),"",'Income Statement'!B25)</f>
        <v>Freight and trucking</v>
      </c>
      <c r="C25" s="6">
        <f>IF(ISBLANK('Income Statement'!C25),"",'Income Statement'!C25)</f>
        <v>0</v>
      </c>
      <c r="D25" s="61" t="b">
        <f t="shared" si="1"/>
        <v>1</v>
      </c>
      <c r="E25" s="7">
        <f>INDEX(Allocation!$B$2:$P$50,MATCH('Income by Enterprise'!$B25,Allocation!$B$2:$B$50,0),MATCH(E$3,Allocation!$B$2:$P$2,0))+Allocation!G$3*INDEX(Allocation!$B$2:$E$50,MATCH('Income by Enterprise'!$B25,Allocation!$B$2:$B$50,0),4)</f>
        <v>0</v>
      </c>
      <c r="F25" s="7">
        <f>INDEX(Allocation!$B$2:$P$50,MATCH('Income by Enterprise'!$B25,Allocation!$B$2:$B$50,0),MATCH(F$3,Allocation!$B$2:$P$2,0))+Allocation!H$3*INDEX(Allocation!$B$2:$E$50,MATCH('Income by Enterprise'!$B25,Allocation!$B$2:$B$50,0),4)</f>
        <v>0</v>
      </c>
      <c r="G25" s="7">
        <f>INDEX(Allocation!$B$2:$P$50,MATCH('Income by Enterprise'!$B25,Allocation!$B$2:$B$50,0),MATCH(G$3,Allocation!$B$2:$P$2,0))+Allocation!I$3*INDEX(Allocation!$B$2:$E$50,MATCH('Income by Enterprise'!$B25,Allocation!$B$2:$B$50,0),4)</f>
        <v>0</v>
      </c>
      <c r="H25" s="7">
        <f>INDEX(Allocation!$B$2:$P$50,MATCH('Income by Enterprise'!$B25,Allocation!$B$2:$B$50,0),MATCH(H$3,Allocation!$B$2:$P$2,0))+Allocation!J$3*INDEX(Allocation!$B$2:$E$50,MATCH('Income by Enterprise'!$B25,Allocation!$B$2:$B$50,0),4)</f>
        <v>0</v>
      </c>
      <c r="I25" s="7">
        <f>INDEX(Allocation!$B$2:$P$50,MATCH('Income by Enterprise'!$B25,Allocation!$B$2:$B$50,0),MATCH(I$3,Allocation!$B$2:$P$2,0))+Allocation!K$3*INDEX(Allocation!$B$2:$E$50,MATCH('Income by Enterprise'!$B25,Allocation!$B$2:$B$50,0),4)</f>
        <v>0</v>
      </c>
      <c r="J25" s="7">
        <f>INDEX(Allocation!$B$2:$P$50,MATCH('Income by Enterprise'!$B25,Allocation!$B$2:$B$50,0),MATCH(J$3,Allocation!$B$2:$P$2,0))+Allocation!L$3*INDEX(Allocation!$B$2:$E$50,MATCH('Income by Enterprise'!$B25,Allocation!$B$2:$B$50,0),4)</f>
        <v>0</v>
      </c>
      <c r="K25" s="7">
        <f>INDEX(Allocation!$B$2:$P$50,MATCH('Income by Enterprise'!$B25,Allocation!$B$2:$B$50,0),MATCH(K$3,Allocation!$B$2:$P$2,0))+Allocation!M$3*INDEX(Allocation!$B$2:$E$50,MATCH('Income by Enterprise'!$B25,Allocation!$B$2:$B$50,0),4)</f>
        <v>0</v>
      </c>
      <c r="L25" s="7">
        <f>INDEX(Allocation!$B$2:$P$50,MATCH('Income by Enterprise'!$B25,Allocation!$B$2:$B$50,0),MATCH(L$3,Allocation!$B$2:$P$2,0))+Allocation!N$3*INDEX(Allocation!$B$2:$E$50,MATCH('Income by Enterprise'!$B25,Allocation!$B$2:$B$50,0),4)</f>
        <v>0</v>
      </c>
      <c r="M25" s="7">
        <f>INDEX(Allocation!$B$2:$P$50,MATCH('Income by Enterprise'!$B25,Allocation!$B$2:$B$50,0),MATCH(M$3,Allocation!$B$2:$P$2,0))+Allocation!O$3*INDEX(Allocation!$B$2:$E$50,MATCH('Income by Enterprise'!$B25,Allocation!$B$2:$B$50,0),4)</f>
        <v>0</v>
      </c>
      <c r="N25" s="7">
        <f>INDEX(Allocation!$B$2:$P$50,MATCH('Income by Enterprise'!$B25,Allocation!$B$2:$B$50,0),MATCH(N$3,Allocation!$B$2:$P$2,0))+Allocation!P$3*INDEX(Allocation!$B$2:$E$50,MATCH('Income by Enterprise'!$B25,Allocation!$B$2:$B$50,0),4)</f>
        <v>0</v>
      </c>
    </row>
    <row r="26" spans="2:17" x14ac:dyDescent="0.2">
      <c r="B26" s="145" t="str">
        <f>IF(ISBLANK('Income Statement'!B26),"",'Income Statement'!B26)</f>
        <v>Gasoline, fuel, and oil (excluding mileage)</v>
      </c>
      <c r="C26" s="6">
        <f>IF(ISBLANK('Income Statement'!C26),"",'Income Statement'!C26)</f>
        <v>300</v>
      </c>
      <c r="D26" s="61" t="b">
        <f t="shared" si="1"/>
        <v>1</v>
      </c>
      <c r="E26" s="7">
        <f>INDEX(Allocation!$B$2:$P$50,MATCH('Income by Enterprise'!$B26,Allocation!$B$2:$B$50,0),MATCH(E$3,Allocation!$B$2:$P$2,0))+Allocation!G$3*INDEX(Allocation!$B$2:$E$50,MATCH('Income by Enterprise'!$B26,Allocation!$B$2:$B$50,0),4)</f>
        <v>32.86852589641434</v>
      </c>
      <c r="F26" s="7">
        <f>INDEX(Allocation!$B$2:$P$50,MATCH('Income by Enterprise'!$B26,Allocation!$B$2:$B$50,0),MATCH(F$3,Allocation!$B$2:$P$2,0))+Allocation!H$3*INDEX(Allocation!$B$2:$E$50,MATCH('Income by Enterprise'!$B26,Allocation!$B$2:$B$50,0),4)</f>
        <v>143.42629482071715</v>
      </c>
      <c r="G26" s="7">
        <f>INDEX(Allocation!$B$2:$P$50,MATCH('Income by Enterprise'!$B26,Allocation!$B$2:$B$50,0),MATCH(G$3,Allocation!$B$2:$P$2,0))+Allocation!I$3*INDEX(Allocation!$B$2:$E$50,MATCH('Income by Enterprise'!$B26,Allocation!$B$2:$B$50,0),4)</f>
        <v>123.70517928286853</v>
      </c>
      <c r="H26" s="7">
        <f>INDEX(Allocation!$B$2:$P$50,MATCH('Income by Enterprise'!$B26,Allocation!$B$2:$B$50,0),MATCH(H$3,Allocation!$B$2:$P$2,0))+Allocation!J$3*INDEX(Allocation!$B$2:$E$50,MATCH('Income by Enterprise'!$B26,Allocation!$B$2:$B$50,0),4)</f>
        <v>0</v>
      </c>
      <c r="I26" s="7">
        <f>INDEX(Allocation!$B$2:$P$50,MATCH('Income by Enterprise'!$B26,Allocation!$B$2:$B$50,0),MATCH(I$3,Allocation!$B$2:$P$2,0))+Allocation!K$3*INDEX(Allocation!$B$2:$E$50,MATCH('Income by Enterprise'!$B26,Allocation!$B$2:$B$50,0),4)</f>
        <v>0</v>
      </c>
      <c r="J26" s="7">
        <f>INDEX(Allocation!$B$2:$P$50,MATCH('Income by Enterprise'!$B26,Allocation!$B$2:$B$50,0),MATCH(J$3,Allocation!$B$2:$P$2,0))+Allocation!L$3*INDEX(Allocation!$B$2:$E$50,MATCH('Income by Enterprise'!$B26,Allocation!$B$2:$B$50,0),4)</f>
        <v>0</v>
      </c>
      <c r="K26" s="7">
        <f>INDEX(Allocation!$B$2:$P$50,MATCH('Income by Enterprise'!$B26,Allocation!$B$2:$B$50,0),MATCH(K$3,Allocation!$B$2:$P$2,0))+Allocation!M$3*INDEX(Allocation!$B$2:$E$50,MATCH('Income by Enterprise'!$B26,Allocation!$B$2:$B$50,0),4)</f>
        <v>0</v>
      </c>
      <c r="L26" s="7">
        <f>INDEX(Allocation!$B$2:$P$50,MATCH('Income by Enterprise'!$B26,Allocation!$B$2:$B$50,0),MATCH(L$3,Allocation!$B$2:$P$2,0))+Allocation!N$3*INDEX(Allocation!$B$2:$E$50,MATCH('Income by Enterprise'!$B26,Allocation!$B$2:$B$50,0),4)</f>
        <v>0</v>
      </c>
      <c r="M26" s="7">
        <f>INDEX(Allocation!$B$2:$P$50,MATCH('Income by Enterprise'!$B26,Allocation!$B$2:$B$50,0),MATCH(M$3,Allocation!$B$2:$P$2,0))+Allocation!O$3*INDEX(Allocation!$B$2:$E$50,MATCH('Income by Enterprise'!$B26,Allocation!$B$2:$B$50,0),4)</f>
        <v>0</v>
      </c>
      <c r="N26" s="7">
        <f>INDEX(Allocation!$B$2:$P$50,MATCH('Income by Enterprise'!$B26,Allocation!$B$2:$B$50,0),MATCH(N$3,Allocation!$B$2:$P$2,0))+Allocation!P$3*INDEX(Allocation!$B$2:$E$50,MATCH('Income by Enterprise'!$B26,Allocation!$B$2:$B$50,0),4)</f>
        <v>0</v>
      </c>
    </row>
    <row r="27" spans="2:17" ht="15.75" customHeight="1" x14ac:dyDescent="0.2">
      <c r="B27" s="145" t="str">
        <f>IF(ISBLANK('Income Statement'!B27),"",'Income Statement'!B27)</f>
        <v>Insurance</v>
      </c>
      <c r="C27" s="6">
        <f>IF(ISBLANK('Income Statement'!C27),"",'Income Statement'!C27)</f>
        <v>1914</v>
      </c>
      <c r="D27" s="61" t="b">
        <f t="shared" si="1"/>
        <v>1</v>
      </c>
      <c r="E27" s="7">
        <f>INDEX(Allocation!$B$2:$P$50,MATCH('Income by Enterprise'!$B27,Allocation!$B$2:$B$50,0),MATCH(E$3,Allocation!$B$2:$P$2,0))+Allocation!G$3*INDEX(Allocation!$B$2:$E$50,MATCH('Income by Enterprise'!$B27,Allocation!$B$2:$B$50,0),4)</f>
        <v>209.70119521912352</v>
      </c>
      <c r="F27" s="7">
        <f>INDEX(Allocation!$B$2:$P$50,MATCH('Income by Enterprise'!$B27,Allocation!$B$2:$B$50,0),MATCH(F$3,Allocation!$B$2:$P$2,0))+Allocation!H$3*INDEX(Allocation!$B$2:$E$50,MATCH('Income by Enterprise'!$B27,Allocation!$B$2:$B$50,0),4)</f>
        <v>915.0597609561753</v>
      </c>
      <c r="G27" s="7">
        <f>INDEX(Allocation!$B$2:$P$50,MATCH('Income by Enterprise'!$B27,Allocation!$B$2:$B$50,0),MATCH(G$3,Allocation!$B$2:$P$2,0))+Allocation!I$3*INDEX(Allocation!$B$2:$E$50,MATCH('Income by Enterprise'!$B27,Allocation!$B$2:$B$50,0),4)</f>
        <v>789.23904382470118</v>
      </c>
      <c r="H27" s="7">
        <f>INDEX(Allocation!$B$2:$P$50,MATCH('Income by Enterprise'!$B27,Allocation!$B$2:$B$50,0),MATCH(H$3,Allocation!$B$2:$P$2,0))+Allocation!J$3*INDEX(Allocation!$B$2:$E$50,MATCH('Income by Enterprise'!$B27,Allocation!$B$2:$B$50,0),4)</f>
        <v>0</v>
      </c>
      <c r="I27" s="7">
        <f>INDEX(Allocation!$B$2:$P$50,MATCH('Income by Enterprise'!$B27,Allocation!$B$2:$B$50,0),MATCH(I$3,Allocation!$B$2:$P$2,0))+Allocation!K$3*INDEX(Allocation!$B$2:$E$50,MATCH('Income by Enterprise'!$B27,Allocation!$B$2:$B$50,0),4)</f>
        <v>0</v>
      </c>
      <c r="J27" s="7">
        <f>INDEX(Allocation!$B$2:$P$50,MATCH('Income by Enterprise'!$B27,Allocation!$B$2:$B$50,0),MATCH(J$3,Allocation!$B$2:$P$2,0))+Allocation!L$3*INDEX(Allocation!$B$2:$E$50,MATCH('Income by Enterprise'!$B27,Allocation!$B$2:$B$50,0),4)</f>
        <v>0</v>
      </c>
      <c r="K27" s="7">
        <f>INDEX(Allocation!$B$2:$P$50,MATCH('Income by Enterprise'!$B27,Allocation!$B$2:$B$50,0),MATCH(K$3,Allocation!$B$2:$P$2,0))+Allocation!M$3*INDEX(Allocation!$B$2:$E$50,MATCH('Income by Enterprise'!$B27,Allocation!$B$2:$B$50,0),4)</f>
        <v>0</v>
      </c>
      <c r="L27" s="7">
        <f>INDEX(Allocation!$B$2:$P$50,MATCH('Income by Enterprise'!$B27,Allocation!$B$2:$B$50,0),MATCH(L$3,Allocation!$B$2:$P$2,0))+Allocation!N$3*INDEX(Allocation!$B$2:$E$50,MATCH('Income by Enterprise'!$B27,Allocation!$B$2:$B$50,0),4)</f>
        <v>0</v>
      </c>
      <c r="M27" s="7">
        <f>INDEX(Allocation!$B$2:$P$50,MATCH('Income by Enterprise'!$B27,Allocation!$B$2:$B$50,0),MATCH(M$3,Allocation!$B$2:$P$2,0))+Allocation!O$3*INDEX(Allocation!$B$2:$E$50,MATCH('Income by Enterprise'!$B27,Allocation!$B$2:$B$50,0),4)</f>
        <v>0</v>
      </c>
      <c r="N27" s="7">
        <f>INDEX(Allocation!$B$2:$P$50,MATCH('Income by Enterprise'!$B27,Allocation!$B$2:$B$50,0),MATCH(N$3,Allocation!$B$2:$P$2,0))+Allocation!P$3*INDEX(Allocation!$B$2:$E$50,MATCH('Income by Enterprise'!$B27,Allocation!$B$2:$B$50,0),4)</f>
        <v>0</v>
      </c>
    </row>
    <row r="28" spans="2:17" x14ac:dyDescent="0.2">
      <c r="B28" s="145" t="str">
        <f>IF(ISBLANK('Income Statement'!B28),"",'Income Statement'!B28)</f>
        <v>Labor</v>
      </c>
      <c r="C28" s="6">
        <f>IF(ISBLANK('Income Statement'!C28),"",'Income Statement'!C28)</f>
        <v>23867</v>
      </c>
      <c r="D28" s="61" t="b">
        <f t="shared" si="1"/>
        <v>1</v>
      </c>
      <c r="E28" s="7">
        <f>INDEX(Allocation!$B$2:$P$50,MATCH('Income by Enterprise'!$B28,Allocation!$B$2:$B$50,0),MATCH(E$3,Allocation!$B$2:$P$2,0))+Allocation!G$3*INDEX(Allocation!$B$2:$E$50,MATCH('Income by Enterprise'!$B28,Allocation!$B$2:$B$50,0),4)</f>
        <v>9464.5</v>
      </c>
      <c r="F28" s="7">
        <f>INDEX(Allocation!$B$2:$P$50,MATCH('Income by Enterprise'!$B28,Allocation!$B$2:$B$50,0),MATCH(F$3,Allocation!$B$2:$P$2,0))+Allocation!H$3*INDEX(Allocation!$B$2:$E$50,MATCH('Income by Enterprise'!$B28,Allocation!$B$2:$B$50,0),4)</f>
        <v>3273</v>
      </c>
      <c r="G28" s="7">
        <f>INDEX(Allocation!$B$2:$P$50,MATCH('Income by Enterprise'!$B28,Allocation!$B$2:$B$50,0),MATCH(G$3,Allocation!$B$2:$P$2,0))+Allocation!I$3*INDEX(Allocation!$B$2:$E$50,MATCH('Income by Enterprise'!$B28,Allocation!$B$2:$B$50,0),4)</f>
        <v>11129.5</v>
      </c>
      <c r="H28" s="7">
        <f>INDEX(Allocation!$B$2:$P$50,MATCH('Income by Enterprise'!$B28,Allocation!$B$2:$B$50,0),MATCH(H$3,Allocation!$B$2:$P$2,0))+Allocation!J$3*INDEX(Allocation!$B$2:$E$50,MATCH('Income by Enterprise'!$B28,Allocation!$B$2:$B$50,0),4)</f>
        <v>0</v>
      </c>
      <c r="I28" s="7">
        <f>INDEX(Allocation!$B$2:$P$50,MATCH('Income by Enterprise'!$B28,Allocation!$B$2:$B$50,0),MATCH(I$3,Allocation!$B$2:$P$2,0))+Allocation!K$3*INDEX(Allocation!$B$2:$E$50,MATCH('Income by Enterprise'!$B28,Allocation!$B$2:$B$50,0),4)</f>
        <v>0</v>
      </c>
      <c r="J28" s="7">
        <f>INDEX(Allocation!$B$2:$P$50,MATCH('Income by Enterprise'!$B28,Allocation!$B$2:$B$50,0),MATCH(J$3,Allocation!$B$2:$P$2,0))+Allocation!L$3*INDEX(Allocation!$B$2:$E$50,MATCH('Income by Enterprise'!$B28,Allocation!$B$2:$B$50,0),4)</f>
        <v>0</v>
      </c>
      <c r="K28" s="7">
        <f>INDEX(Allocation!$B$2:$P$50,MATCH('Income by Enterprise'!$B28,Allocation!$B$2:$B$50,0),MATCH(K$3,Allocation!$B$2:$P$2,0))+Allocation!M$3*INDEX(Allocation!$B$2:$E$50,MATCH('Income by Enterprise'!$B28,Allocation!$B$2:$B$50,0),4)</f>
        <v>0</v>
      </c>
      <c r="L28" s="7">
        <f>INDEX(Allocation!$B$2:$P$50,MATCH('Income by Enterprise'!$B28,Allocation!$B$2:$B$50,0),MATCH(L$3,Allocation!$B$2:$P$2,0))+Allocation!N$3*INDEX(Allocation!$B$2:$E$50,MATCH('Income by Enterprise'!$B28,Allocation!$B$2:$B$50,0),4)</f>
        <v>0</v>
      </c>
      <c r="M28" s="7">
        <f>INDEX(Allocation!$B$2:$P$50,MATCH('Income by Enterprise'!$B28,Allocation!$B$2:$B$50,0),MATCH(M$3,Allocation!$B$2:$P$2,0))+Allocation!O$3*INDEX(Allocation!$B$2:$E$50,MATCH('Income by Enterprise'!$B28,Allocation!$B$2:$B$50,0),4)</f>
        <v>0</v>
      </c>
      <c r="N28" s="7">
        <f>INDEX(Allocation!$B$2:$P$50,MATCH('Income by Enterprise'!$B28,Allocation!$B$2:$B$50,0),MATCH(N$3,Allocation!$B$2:$P$2,0))+Allocation!P$3*INDEX(Allocation!$B$2:$E$50,MATCH('Income by Enterprise'!$B28,Allocation!$B$2:$B$50,0),4)</f>
        <v>0</v>
      </c>
    </row>
    <row r="29" spans="2:17" x14ac:dyDescent="0.2">
      <c r="B29" s="145" t="str">
        <f>IF(ISBLANK('Income Statement'!B29),"",'Income Statement'!B29)</f>
        <v>Land rent</v>
      </c>
      <c r="C29" s="6">
        <f>IF(ISBLANK('Income Statement'!C29),"",'Income Statement'!C29)</f>
        <v>9600</v>
      </c>
      <c r="D29" s="61" t="b">
        <f t="shared" si="1"/>
        <v>1</v>
      </c>
      <c r="E29" s="7">
        <f>INDEX(Allocation!$B$2:$P$50,MATCH('Income by Enterprise'!$B29,Allocation!$B$2:$B$50,0),MATCH(E$3,Allocation!$B$2:$P$2,0))+Allocation!G$3*INDEX(Allocation!$B$2:$E$50,MATCH('Income by Enterprise'!$B29,Allocation!$B$2:$B$50,0),4)</f>
        <v>1051.7928286852589</v>
      </c>
      <c r="F29" s="7">
        <f>INDEX(Allocation!$B$2:$P$50,MATCH('Income by Enterprise'!$B29,Allocation!$B$2:$B$50,0),MATCH(F$3,Allocation!$B$2:$P$2,0))+Allocation!H$3*INDEX(Allocation!$B$2:$E$50,MATCH('Income by Enterprise'!$B29,Allocation!$B$2:$B$50,0),4)</f>
        <v>4589.6414342629487</v>
      </c>
      <c r="G29" s="7">
        <f>INDEX(Allocation!$B$2:$P$50,MATCH('Income by Enterprise'!$B29,Allocation!$B$2:$B$50,0),MATCH(G$3,Allocation!$B$2:$P$2,0))+Allocation!I$3*INDEX(Allocation!$B$2:$E$50,MATCH('Income by Enterprise'!$B29,Allocation!$B$2:$B$50,0),4)</f>
        <v>3958.5657370517929</v>
      </c>
      <c r="H29" s="7">
        <f>INDEX(Allocation!$B$2:$P$50,MATCH('Income by Enterprise'!$B29,Allocation!$B$2:$B$50,0),MATCH(H$3,Allocation!$B$2:$P$2,0))+Allocation!J$3*INDEX(Allocation!$B$2:$E$50,MATCH('Income by Enterprise'!$B29,Allocation!$B$2:$B$50,0),4)</f>
        <v>0</v>
      </c>
      <c r="I29" s="7">
        <f>INDEX(Allocation!$B$2:$P$50,MATCH('Income by Enterprise'!$B29,Allocation!$B$2:$B$50,0),MATCH(I$3,Allocation!$B$2:$P$2,0))+Allocation!K$3*INDEX(Allocation!$B$2:$E$50,MATCH('Income by Enterprise'!$B29,Allocation!$B$2:$B$50,0),4)</f>
        <v>0</v>
      </c>
      <c r="J29" s="7">
        <f>INDEX(Allocation!$B$2:$P$50,MATCH('Income by Enterprise'!$B29,Allocation!$B$2:$B$50,0),MATCH(J$3,Allocation!$B$2:$P$2,0))+Allocation!L$3*INDEX(Allocation!$B$2:$E$50,MATCH('Income by Enterprise'!$B29,Allocation!$B$2:$B$50,0),4)</f>
        <v>0</v>
      </c>
      <c r="K29" s="7">
        <f>INDEX(Allocation!$B$2:$P$50,MATCH('Income by Enterprise'!$B29,Allocation!$B$2:$B$50,0),MATCH(K$3,Allocation!$B$2:$P$2,0))+Allocation!M$3*INDEX(Allocation!$B$2:$E$50,MATCH('Income by Enterprise'!$B29,Allocation!$B$2:$B$50,0),4)</f>
        <v>0</v>
      </c>
      <c r="L29" s="7">
        <f>INDEX(Allocation!$B$2:$P$50,MATCH('Income by Enterprise'!$B29,Allocation!$B$2:$B$50,0),MATCH(L$3,Allocation!$B$2:$P$2,0))+Allocation!N$3*INDEX(Allocation!$B$2:$E$50,MATCH('Income by Enterprise'!$B29,Allocation!$B$2:$B$50,0),4)</f>
        <v>0</v>
      </c>
      <c r="M29" s="7">
        <f>INDEX(Allocation!$B$2:$P$50,MATCH('Income by Enterprise'!$B29,Allocation!$B$2:$B$50,0),MATCH(M$3,Allocation!$B$2:$P$2,0))+Allocation!O$3*INDEX(Allocation!$B$2:$E$50,MATCH('Income by Enterprise'!$B29,Allocation!$B$2:$B$50,0),4)</f>
        <v>0</v>
      </c>
      <c r="N29" s="7">
        <f>INDEX(Allocation!$B$2:$P$50,MATCH('Income by Enterprise'!$B29,Allocation!$B$2:$B$50,0),MATCH(N$3,Allocation!$B$2:$P$2,0))+Allocation!P$3*INDEX(Allocation!$B$2:$E$50,MATCH('Income by Enterprise'!$B29,Allocation!$B$2:$B$50,0),4)</f>
        <v>0</v>
      </c>
    </row>
    <row r="30" spans="2:17" x14ac:dyDescent="0.2">
      <c r="B30" s="145" t="str">
        <f>IF(ISBLANK('Income Statement'!B30),"",'Income Statement'!B30)</f>
        <v>Livestock rent</v>
      </c>
      <c r="C30" s="6">
        <f>IF(ISBLANK('Income Statement'!C30),"",'Income Statement'!C30)</f>
        <v>0</v>
      </c>
      <c r="D30" s="61" t="b">
        <f t="shared" si="1"/>
        <v>1</v>
      </c>
      <c r="E30" s="7">
        <f>INDEX(Allocation!$B$2:$P$50,MATCH('Income by Enterprise'!$B30,Allocation!$B$2:$B$50,0),MATCH(E$3,Allocation!$B$2:$P$2,0))+Allocation!G$3*INDEX(Allocation!$B$2:$E$50,MATCH('Income by Enterprise'!$B30,Allocation!$B$2:$B$50,0),4)</f>
        <v>0</v>
      </c>
      <c r="F30" s="7">
        <f>INDEX(Allocation!$B$2:$P$50,MATCH('Income by Enterprise'!$B30,Allocation!$B$2:$B$50,0),MATCH(F$3,Allocation!$B$2:$P$2,0))+Allocation!H$3*INDEX(Allocation!$B$2:$E$50,MATCH('Income by Enterprise'!$B30,Allocation!$B$2:$B$50,0),4)</f>
        <v>0</v>
      </c>
      <c r="G30" s="7">
        <f>INDEX(Allocation!$B$2:$P$50,MATCH('Income by Enterprise'!$B30,Allocation!$B$2:$B$50,0),MATCH(G$3,Allocation!$B$2:$P$2,0))+Allocation!I$3*INDEX(Allocation!$B$2:$E$50,MATCH('Income by Enterprise'!$B30,Allocation!$B$2:$B$50,0),4)</f>
        <v>0</v>
      </c>
      <c r="H30" s="7">
        <f>INDEX(Allocation!$B$2:$P$50,MATCH('Income by Enterprise'!$B30,Allocation!$B$2:$B$50,0),MATCH(H$3,Allocation!$B$2:$P$2,0))+Allocation!J$3*INDEX(Allocation!$B$2:$E$50,MATCH('Income by Enterprise'!$B30,Allocation!$B$2:$B$50,0),4)</f>
        <v>0</v>
      </c>
      <c r="I30" s="7">
        <f>INDEX(Allocation!$B$2:$P$50,MATCH('Income by Enterprise'!$B30,Allocation!$B$2:$B$50,0),MATCH(I$3,Allocation!$B$2:$P$2,0))+Allocation!K$3*INDEX(Allocation!$B$2:$E$50,MATCH('Income by Enterprise'!$B30,Allocation!$B$2:$B$50,0),4)</f>
        <v>0</v>
      </c>
      <c r="J30" s="7">
        <f>INDEX(Allocation!$B$2:$P$50,MATCH('Income by Enterprise'!$B30,Allocation!$B$2:$B$50,0),MATCH(J$3,Allocation!$B$2:$P$2,0))+Allocation!L$3*INDEX(Allocation!$B$2:$E$50,MATCH('Income by Enterprise'!$B30,Allocation!$B$2:$B$50,0),4)</f>
        <v>0</v>
      </c>
      <c r="K30" s="7">
        <f>INDEX(Allocation!$B$2:$P$50,MATCH('Income by Enterprise'!$B30,Allocation!$B$2:$B$50,0),MATCH(K$3,Allocation!$B$2:$P$2,0))+Allocation!M$3*INDEX(Allocation!$B$2:$E$50,MATCH('Income by Enterprise'!$B30,Allocation!$B$2:$B$50,0),4)</f>
        <v>0</v>
      </c>
      <c r="L30" s="7">
        <f>INDEX(Allocation!$B$2:$P$50,MATCH('Income by Enterprise'!$B30,Allocation!$B$2:$B$50,0),MATCH(L$3,Allocation!$B$2:$P$2,0))+Allocation!N$3*INDEX(Allocation!$B$2:$E$50,MATCH('Income by Enterprise'!$B30,Allocation!$B$2:$B$50,0),4)</f>
        <v>0</v>
      </c>
      <c r="M30" s="7">
        <f>INDEX(Allocation!$B$2:$P$50,MATCH('Income by Enterprise'!$B30,Allocation!$B$2:$B$50,0),MATCH(M$3,Allocation!$B$2:$P$2,0))+Allocation!O$3*INDEX(Allocation!$B$2:$E$50,MATCH('Income by Enterprise'!$B30,Allocation!$B$2:$B$50,0),4)</f>
        <v>0</v>
      </c>
      <c r="N30" s="7">
        <f>INDEX(Allocation!$B$2:$P$50,MATCH('Income by Enterprise'!$B30,Allocation!$B$2:$B$50,0),MATCH(N$3,Allocation!$B$2:$P$2,0))+Allocation!P$3*INDEX(Allocation!$B$2:$E$50,MATCH('Income by Enterprise'!$B30,Allocation!$B$2:$B$50,0),4)</f>
        <v>0</v>
      </c>
    </row>
    <row r="31" spans="2:17" x14ac:dyDescent="0.2">
      <c r="B31" s="145" t="str">
        <f>IF(ISBLANK('Income Statement'!B31),"",'Income Statement'!B31)</f>
        <v>Mileage</v>
      </c>
      <c r="C31" s="6">
        <f>IF(ISBLANK('Income Statement'!C31),"",'Income Statement'!C31)</f>
        <v>4680</v>
      </c>
      <c r="D31" s="61" t="b">
        <f t="shared" si="1"/>
        <v>1</v>
      </c>
      <c r="E31" s="7">
        <f>INDEX(Allocation!$B$2:$P$50,MATCH('Income by Enterprise'!$B31,Allocation!$B$2:$B$50,0),MATCH(E$3,Allocation!$B$2:$P$2,0))+Allocation!G$3*INDEX(Allocation!$B$2:$E$50,MATCH('Income by Enterprise'!$B31,Allocation!$B$2:$B$50,0),4)</f>
        <v>512.74900398406373</v>
      </c>
      <c r="F31" s="7">
        <f>INDEX(Allocation!$B$2:$P$50,MATCH('Income by Enterprise'!$B31,Allocation!$B$2:$B$50,0),MATCH(F$3,Allocation!$B$2:$P$2,0))+Allocation!H$3*INDEX(Allocation!$B$2:$E$50,MATCH('Income by Enterprise'!$B31,Allocation!$B$2:$B$50,0),4)</f>
        <v>2237.4501992031874</v>
      </c>
      <c r="G31" s="7">
        <f>INDEX(Allocation!$B$2:$P$50,MATCH('Income by Enterprise'!$B31,Allocation!$B$2:$B$50,0),MATCH(G$3,Allocation!$B$2:$P$2,0))+Allocation!I$3*INDEX(Allocation!$B$2:$E$50,MATCH('Income by Enterprise'!$B31,Allocation!$B$2:$B$50,0),4)</f>
        <v>1929.800796812749</v>
      </c>
      <c r="H31" s="7">
        <f>INDEX(Allocation!$B$2:$P$50,MATCH('Income by Enterprise'!$B31,Allocation!$B$2:$B$50,0),MATCH(H$3,Allocation!$B$2:$P$2,0))+Allocation!J$3*INDEX(Allocation!$B$2:$E$50,MATCH('Income by Enterprise'!$B31,Allocation!$B$2:$B$50,0),4)</f>
        <v>0</v>
      </c>
      <c r="I31" s="7">
        <f>INDEX(Allocation!$B$2:$P$50,MATCH('Income by Enterprise'!$B31,Allocation!$B$2:$B$50,0),MATCH(I$3,Allocation!$B$2:$P$2,0))+Allocation!K$3*INDEX(Allocation!$B$2:$E$50,MATCH('Income by Enterprise'!$B31,Allocation!$B$2:$B$50,0),4)</f>
        <v>0</v>
      </c>
      <c r="J31" s="7">
        <f>INDEX(Allocation!$B$2:$P$50,MATCH('Income by Enterprise'!$B31,Allocation!$B$2:$B$50,0),MATCH(J$3,Allocation!$B$2:$P$2,0))+Allocation!L$3*INDEX(Allocation!$B$2:$E$50,MATCH('Income by Enterprise'!$B31,Allocation!$B$2:$B$50,0),4)</f>
        <v>0</v>
      </c>
      <c r="K31" s="7">
        <f>INDEX(Allocation!$B$2:$P$50,MATCH('Income by Enterprise'!$B31,Allocation!$B$2:$B$50,0),MATCH(K$3,Allocation!$B$2:$P$2,0))+Allocation!M$3*INDEX(Allocation!$B$2:$E$50,MATCH('Income by Enterprise'!$B31,Allocation!$B$2:$B$50,0),4)</f>
        <v>0</v>
      </c>
      <c r="L31" s="7">
        <f>INDEX(Allocation!$B$2:$P$50,MATCH('Income by Enterprise'!$B31,Allocation!$B$2:$B$50,0),MATCH(L$3,Allocation!$B$2:$P$2,0))+Allocation!N$3*INDEX(Allocation!$B$2:$E$50,MATCH('Income by Enterprise'!$B31,Allocation!$B$2:$B$50,0),4)</f>
        <v>0</v>
      </c>
      <c r="M31" s="7">
        <f>INDEX(Allocation!$B$2:$P$50,MATCH('Income by Enterprise'!$B31,Allocation!$B$2:$B$50,0),MATCH(M$3,Allocation!$B$2:$P$2,0))+Allocation!O$3*INDEX(Allocation!$B$2:$E$50,MATCH('Income by Enterprise'!$B31,Allocation!$B$2:$B$50,0),4)</f>
        <v>0</v>
      </c>
      <c r="N31" s="7">
        <f>INDEX(Allocation!$B$2:$P$50,MATCH('Income by Enterprise'!$B31,Allocation!$B$2:$B$50,0),MATCH(N$3,Allocation!$B$2:$P$2,0))+Allocation!P$3*INDEX(Allocation!$B$2:$E$50,MATCH('Income by Enterprise'!$B31,Allocation!$B$2:$B$50,0),4)</f>
        <v>0</v>
      </c>
    </row>
    <row r="32" spans="2:17" x14ac:dyDescent="0.2">
      <c r="B32" s="145" t="str">
        <f>IF(ISBLANK('Income Statement'!B32),"",'Income Statement'!B32)</f>
        <v>Pension and profit-sharing plans</v>
      </c>
      <c r="C32" s="6">
        <f>IF(ISBLANK('Income Statement'!C32),"",'Income Statement'!C32)</f>
        <v>0</v>
      </c>
      <c r="D32" s="61" t="b">
        <f t="shared" si="1"/>
        <v>1</v>
      </c>
      <c r="E32" s="7">
        <f>INDEX(Allocation!$B$2:$P$50,MATCH('Income by Enterprise'!$B32,Allocation!$B$2:$B$50,0),MATCH(E$3,Allocation!$B$2:$P$2,0))+Allocation!G$3*INDEX(Allocation!$B$2:$E$50,MATCH('Income by Enterprise'!$B32,Allocation!$B$2:$B$50,0),4)</f>
        <v>0</v>
      </c>
      <c r="F32" s="7">
        <f>INDEX(Allocation!$B$2:$P$50,MATCH('Income by Enterprise'!$B32,Allocation!$B$2:$B$50,0),MATCH(F$3,Allocation!$B$2:$P$2,0))+Allocation!H$3*INDEX(Allocation!$B$2:$E$50,MATCH('Income by Enterprise'!$B32,Allocation!$B$2:$B$50,0),4)</f>
        <v>0</v>
      </c>
      <c r="G32" s="7">
        <f>INDEX(Allocation!$B$2:$P$50,MATCH('Income by Enterprise'!$B32,Allocation!$B$2:$B$50,0),MATCH(G$3,Allocation!$B$2:$P$2,0))+Allocation!I$3*INDEX(Allocation!$B$2:$E$50,MATCH('Income by Enterprise'!$B32,Allocation!$B$2:$B$50,0),4)</f>
        <v>0</v>
      </c>
      <c r="H32" s="7">
        <f>INDEX(Allocation!$B$2:$P$50,MATCH('Income by Enterprise'!$B32,Allocation!$B$2:$B$50,0),MATCH(H$3,Allocation!$B$2:$P$2,0))+Allocation!J$3*INDEX(Allocation!$B$2:$E$50,MATCH('Income by Enterprise'!$B32,Allocation!$B$2:$B$50,0),4)</f>
        <v>0</v>
      </c>
      <c r="I32" s="7">
        <f>INDEX(Allocation!$B$2:$P$50,MATCH('Income by Enterprise'!$B32,Allocation!$B$2:$B$50,0),MATCH(I$3,Allocation!$B$2:$P$2,0))+Allocation!K$3*INDEX(Allocation!$B$2:$E$50,MATCH('Income by Enterprise'!$B32,Allocation!$B$2:$B$50,0),4)</f>
        <v>0</v>
      </c>
      <c r="J32" s="7">
        <f>INDEX(Allocation!$B$2:$P$50,MATCH('Income by Enterprise'!$B32,Allocation!$B$2:$B$50,0),MATCH(J$3,Allocation!$B$2:$P$2,0))+Allocation!L$3*INDEX(Allocation!$B$2:$E$50,MATCH('Income by Enterprise'!$B32,Allocation!$B$2:$B$50,0),4)</f>
        <v>0</v>
      </c>
      <c r="K32" s="7">
        <f>INDEX(Allocation!$B$2:$P$50,MATCH('Income by Enterprise'!$B32,Allocation!$B$2:$B$50,0),MATCH(K$3,Allocation!$B$2:$P$2,0))+Allocation!M$3*INDEX(Allocation!$B$2:$E$50,MATCH('Income by Enterprise'!$B32,Allocation!$B$2:$B$50,0),4)</f>
        <v>0</v>
      </c>
      <c r="L32" s="7">
        <f>INDEX(Allocation!$B$2:$P$50,MATCH('Income by Enterprise'!$B32,Allocation!$B$2:$B$50,0),MATCH(L$3,Allocation!$B$2:$P$2,0))+Allocation!N$3*INDEX(Allocation!$B$2:$E$50,MATCH('Income by Enterprise'!$B32,Allocation!$B$2:$B$50,0),4)</f>
        <v>0</v>
      </c>
      <c r="M32" s="7">
        <f>INDEX(Allocation!$B$2:$P$50,MATCH('Income by Enterprise'!$B32,Allocation!$B$2:$B$50,0),MATCH(M$3,Allocation!$B$2:$P$2,0))+Allocation!O$3*INDEX(Allocation!$B$2:$E$50,MATCH('Income by Enterprise'!$B32,Allocation!$B$2:$B$50,0),4)</f>
        <v>0</v>
      </c>
      <c r="N32" s="7">
        <f>INDEX(Allocation!$B$2:$P$50,MATCH('Income by Enterprise'!$B32,Allocation!$B$2:$B$50,0),MATCH(N$3,Allocation!$B$2:$P$2,0))+Allocation!P$3*INDEX(Allocation!$B$2:$E$50,MATCH('Income by Enterprise'!$B32,Allocation!$B$2:$B$50,0),4)</f>
        <v>0</v>
      </c>
    </row>
    <row r="33" spans="2:14" x14ac:dyDescent="0.2">
      <c r="B33" s="145" t="str">
        <f>IF(ISBLANK('Income Statement'!B33),"",'Income Statement'!B33)</f>
        <v>Repairs and maintenance</v>
      </c>
      <c r="C33" s="6">
        <f>IF(ISBLANK('Income Statement'!C33),"",'Income Statement'!C33)</f>
        <v>8000</v>
      </c>
      <c r="D33" s="61" t="b">
        <f t="shared" si="1"/>
        <v>1</v>
      </c>
      <c r="E33" s="7">
        <f>INDEX(Allocation!$B$2:$P$50,MATCH('Income by Enterprise'!$B33,Allocation!$B$2:$B$50,0),MATCH(E$3,Allocation!$B$2:$P$2,0))+Allocation!G$3*INDEX(Allocation!$B$2:$E$50,MATCH('Income by Enterprise'!$B33,Allocation!$B$2:$B$50,0),4)</f>
        <v>876.49402390438252</v>
      </c>
      <c r="F33" s="7">
        <f>INDEX(Allocation!$B$2:$P$50,MATCH('Income by Enterprise'!$B33,Allocation!$B$2:$B$50,0),MATCH(F$3,Allocation!$B$2:$P$2,0))+Allocation!H$3*INDEX(Allocation!$B$2:$E$50,MATCH('Income by Enterprise'!$B33,Allocation!$B$2:$B$50,0),4)</f>
        <v>3824.7011952191237</v>
      </c>
      <c r="G33" s="7">
        <f>INDEX(Allocation!$B$2:$P$50,MATCH('Income by Enterprise'!$B33,Allocation!$B$2:$B$50,0),MATCH(G$3,Allocation!$B$2:$P$2,0))+Allocation!I$3*INDEX(Allocation!$B$2:$E$50,MATCH('Income by Enterprise'!$B33,Allocation!$B$2:$B$50,0),4)</f>
        <v>3298.8047808764941</v>
      </c>
      <c r="H33" s="7">
        <f>INDEX(Allocation!$B$2:$P$50,MATCH('Income by Enterprise'!$B33,Allocation!$B$2:$B$50,0),MATCH(H$3,Allocation!$B$2:$P$2,0))+Allocation!J$3*INDEX(Allocation!$B$2:$E$50,MATCH('Income by Enterprise'!$B33,Allocation!$B$2:$B$50,0),4)</f>
        <v>0</v>
      </c>
      <c r="I33" s="7">
        <f>INDEX(Allocation!$B$2:$P$50,MATCH('Income by Enterprise'!$B33,Allocation!$B$2:$B$50,0),MATCH(I$3,Allocation!$B$2:$P$2,0))+Allocation!K$3*INDEX(Allocation!$B$2:$E$50,MATCH('Income by Enterprise'!$B33,Allocation!$B$2:$B$50,0),4)</f>
        <v>0</v>
      </c>
      <c r="J33" s="7">
        <f>INDEX(Allocation!$B$2:$P$50,MATCH('Income by Enterprise'!$B33,Allocation!$B$2:$B$50,0),MATCH(J$3,Allocation!$B$2:$P$2,0))+Allocation!L$3*INDEX(Allocation!$B$2:$E$50,MATCH('Income by Enterprise'!$B33,Allocation!$B$2:$B$50,0),4)</f>
        <v>0</v>
      </c>
      <c r="K33" s="7">
        <f>INDEX(Allocation!$B$2:$P$50,MATCH('Income by Enterprise'!$B33,Allocation!$B$2:$B$50,0),MATCH(K$3,Allocation!$B$2:$P$2,0))+Allocation!M$3*INDEX(Allocation!$B$2:$E$50,MATCH('Income by Enterprise'!$B33,Allocation!$B$2:$B$50,0),4)</f>
        <v>0</v>
      </c>
      <c r="L33" s="7">
        <f>INDEX(Allocation!$B$2:$P$50,MATCH('Income by Enterprise'!$B33,Allocation!$B$2:$B$50,0),MATCH(L$3,Allocation!$B$2:$P$2,0))+Allocation!N$3*INDEX(Allocation!$B$2:$E$50,MATCH('Income by Enterprise'!$B33,Allocation!$B$2:$B$50,0),4)</f>
        <v>0</v>
      </c>
      <c r="M33" s="7">
        <f>INDEX(Allocation!$B$2:$P$50,MATCH('Income by Enterprise'!$B33,Allocation!$B$2:$B$50,0),MATCH(M$3,Allocation!$B$2:$P$2,0))+Allocation!O$3*INDEX(Allocation!$B$2:$E$50,MATCH('Income by Enterprise'!$B33,Allocation!$B$2:$B$50,0),4)</f>
        <v>0</v>
      </c>
      <c r="N33" s="7">
        <f>INDEX(Allocation!$B$2:$P$50,MATCH('Income by Enterprise'!$B33,Allocation!$B$2:$B$50,0),MATCH(N$3,Allocation!$B$2:$P$2,0))+Allocation!P$3*INDEX(Allocation!$B$2:$E$50,MATCH('Income by Enterprise'!$B33,Allocation!$B$2:$B$50,0),4)</f>
        <v>0</v>
      </c>
    </row>
    <row r="34" spans="2:14" x14ac:dyDescent="0.2">
      <c r="B34" s="145" t="str">
        <f>IF(ISBLANK('Income Statement'!B34),"",'Income Statement'!B34)</f>
        <v>Software</v>
      </c>
      <c r="C34" s="6">
        <f>IF(ISBLANK('Income Statement'!C34),"",'Income Statement'!C34)</f>
        <v>250</v>
      </c>
      <c r="D34" s="61" t="b">
        <f t="shared" si="1"/>
        <v>1</v>
      </c>
      <c r="E34" s="7">
        <f>INDEX(Allocation!$B$2:$P$50,MATCH('Income by Enterprise'!$B34,Allocation!$B$2:$B$50,0),MATCH(E$3,Allocation!$B$2:$P$2,0))+Allocation!G$3*INDEX(Allocation!$B$2:$E$50,MATCH('Income by Enterprise'!$B34,Allocation!$B$2:$B$50,0),4)</f>
        <v>27.390438247011954</v>
      </c>
      <c r="F34" s="7">
        <f>INDEX(Allocation!$B$2:$P$50,MATCH('Income by Enterprise'!$B34,Allocation!$B$2:$B$50,0),MATCH(F$3,Allocation!$B$2:$P$2,0))+Allocation!H$3*INDEX(Allocation!$B$2:$E$50,MATCH('Income by Enterprise'!$B34,Allocation!$B$2:$B$50,0),4)</f>
        <v>119.52191235059762</v>
      </c>
      <c r="G34" s="7">
        <f>INDEX(Allocation!$B$2:$P$50,MATCH('Income by Enterprise'!$B34,Allocation!$B$2:$B$50,0),MATCH(G$3,Allocation!$B$2:$P$2,0))+Allocation!I$3*INDEX(Allocation!$B$2:$E$50,MATCH('Income by Enterprise'!$B34,Allocation!$B$2:$B$50,0),4)</f>
        <v>103.08764940239044</v>
      </c>
      <c r="H34" s="7">
        <f>INDEX(Allocation!$B$2:$P$50,MATCH('Income by Enterprise'!$B34,Allocation!$B$2:$B$50,0),MATCH(H$3,Allocation!$B$2:$P$2,0))+Allocation!J$3*INDEX(Allocation!$B$2:$E$50,MATCH('Income by Enterprise'!$B34,Allocation!$B$2:$B$50,0),4)</f>
        <v>0</v>
      </c>
      <c r="I34" s="7">
        <f>INDEX(Allocation!$B$2:$P$50,MATCH('Income by Enterprise'!$B34,Allocation!$B$2:$B$50,0),MATCH(I$3,Allocation!$B$2:$P$2,0))+Allocation!K$3*INDEX(Allocation!$B$2:$E$50,MATCH('Income by Enterprise'!$B34,Allocation!$B$2:$B$50,0),4)</f>
        <v>0</v>
      </c>
      <c r="J34" s="7">
        <f>INDEX(Allocation!$B$2:$P$50,MATCH('Income by Enterprise'!$B34,Allocation!$B$2:$B$50,0),MATCH(J$3,Allocation!$B$2:$P$2,0))+Allocation!L$3*INDEX(Allocation!$B$2:$E$50,MATCH('Income by Enterprise'!$B34,Allocation!$B$2:$B$50,0),4)</f>
        <v>0</v>
      </c>
      <c r="K34" s="7">
        <f>INDEX(Allocation!$B$2:$P$50,MATCH('Income by Enterprise'!$B34,Allocation!$B$2:$B$50,0),MATCH(K$3,Allocation!$B$2:$P$2,0))+Allocation!M$3*INDEX(Allocation!$B$2:$E$50,MATCH('Income by Enterprise'!$B34,Allocation!$B$2:$B$50,0),4)</f>
        <v>0</v>
      </c>
      <c r="L34" s="7">
        <f>INDEX(Allocation!$B$2:$P$50,MATCH('Income by Enterprise'!$B34,Allocation!$B$2:$B$50,0),MATCH(L$3,Allocation!$B$2:$P$2,0))+Allocation!N$3*INDEX(Allocation!$B$2:$E$50,MATCH('Income by Enterprise'!$B34,Allocation!$B$2:$B$50,0),4)</f>
        <v>0</v>
      </c>
      <c r="M34" s="7">
        <f>INDEX(Allocation!$B$2:$P$50,MATCH('Income by Enterprise'!$B34,Allocation!$B$2:$B$50,0),MATCH(M$3,Allocation!$B$2:$P$2,0))+Allocation!O$3*INDEX(Allocation!$B$2:$E$50,MATCH('Income by Enterprise'!$B34,Allocation!$B$2:$B$50,0),4)</f>
        <v>0</v>
      </c>
      <c r="N34" s="7">
        <f>INDEX(Allocation!$B$2:$P$50,MATCH('Income by Enterprise'!$B34,Allocation!$B$2:$B$50,0),MATCH(N$3,Allocation!$B$2:$P$2,0))+Allocation!P$3*INDEX(Allocation!$B$2:$E$50,MATCH('Income by Enterprise'!$B34,Allocation!$B$2:$B$50,0),4)</f>
        <v>0</v>
      </c>
    </row>
    <row r="35" spans="2:14" x14ac:dyDescent="0.2">
      <c r="B35" s="145" t="str">
        <f>IF(ISBLANK('Income Statement'!B35),"",'Income Statement'!B35)</f>
        <v>Storage and warehousing</v>
      </c>
      <c r="C35" s="6">
        <f>IF(ISBLANK('Income Statement'!C35),"",'Income Statement'!C35)</f>
        <v>0</v>
      </c>
      <c r="D35" s="61" t="b">
        <f t="shared" si="1"/>
        <v>1</v>
      </c>
      <c r="E35" s="7">
        <f>INDEX(Allocation!$B$2:$P$50,MATCH('Income by Enterprise'!$B35,Allocation!$B$2:$B$50,0),MATCH(E$3,Allocation!$B$2:$P$2,0))+Allocation!G$3*INDEX(Allocation!$B$2:$E$50,MATCH('Income by Enterprise'!$B35,Allocation!$B$2:$B$50,0),4)</f>
        <v>0</v>
      </c>
      <c r="F35" s="7">
        <f>INDEX(Allocation!$B$2:$P$50,MATCH('Income by Enterprise'!$B35,Allocation!$B$2:$B$50,0),MATCH(F$3,Allocation!$B$2:$P$2,0))+Allocation!H$3*INDEX(Allocation!$B$2:$E$50,MATCH('Income by Enterprise'!$B35,Allocation!$B$2:$B$50,0),4)</f>
        <v>0</v>
      </c>
      <c r="G35" s="7">
        <f>INDEX(Allocation!$B$2:$P$50,MATCH('Income by Enterprise'!$B35,Allocation!$B$2:$B$50,0),MATCH(G$3,Allocation!$B$2:$P$2,0))+Allocation!I$3*INDEX(Allocation!$B$2:$E$50,MATCH('Income by Enterprise'!$B35,Allocation!$B$2:$B$50,0),4)</f>
        <v>0</v>
      </c>
      <c r="H35" s="7">
        <f>INDEX(Allocation!$B$2:$P$50,MATCH('Income by Enterprise'!$B35,Allocation!$B$2:$B$50,0),MATCH(H$3,Allocation!$B$2:$P$2,0))+Allocation!J$3*INDEX(Allocation!$B$2:$E$50,MATCH('Income by Enterprise'!$B35,Allocation!$B$2:$B$50,0),4)</f>
        <v>0</v>
      </c>
      <c r="I35" s="7">
        <f>INDEX(Allocation!$B$2:$P$50,MATCH('Income by Enterprise'!$B35,Allocation!$B$2:$B$50,0),MATCH(I$3,Allocation!$B$2:$P$2,0))+Allocation!K$3*INDEX(Allocation!$B$2:$E$50,MATCH('Income by Enterprise'!$B35,Allocation!$B$2:$B$50,0),4)</f>
        <v>0</v>
      </c>
      <c r="J35" s="7">
        <f>INDEX(Allocation!$B$2:$P$50,MATCH('Income by Enterprise'!$B35,Allocation!$B$2:$B$50,0),MATCH(J$3,Allocation!$B$2:$P$2,0))+Allocation!L$3*INDEX(Allocation!$B$2:$E$50,MATCH('Income by Enterprise'!$B35,Allocation!$B$2:$B$50,0),4)</f>
        <v>0</v>
      </c>
      <c r="K35" s="7">
        <f>INDEX(Allocation!$B$2:$P$50,MATCH('Income by Enterprise'!$B35,Allocation!$B$2:$B$50,0),MATCH(K$3,Allocation!$B$2:$P$2,0))+Allocation!M$3*INDEX(Allocation!$B$2:$E$50,MATCH('Income by Enterprise'!$B35,Allocation!$B$2:$B$50,0),4)</f>
        <v>0</v>
      </c>
      <c r="L35" s="7">
        <f>INDEX(Allocation!$B$2:$P$50,MATCH('Income by Enterprise'!$B35,Allocation!$B$2:$B$50,0),MATCH(L$3,Allocation!$B$2:$P$2,0))+Allocation!N$3*INDEX(Allocation!$B$2:$E$50,MATCH('Income by Enterprise'!$B35,Allocation!$B$2:$B$50,0),4)</f>
        <v>0</v>
      </c>
      <c r="M35" s="7">
        <f>INDEX(Allocation!$B$2:$P$50,MATCH('Income by Enterprise'!$B35,Allocation!$B$2:$B$50,0),MATCH(M$3,Allocation!$B$2:$P$2,0))+Allocation!O$3*INDEX(Allocation!$B$2:$E$50,MATCH('Income by Enterprise'!$B35,Allocation!$B$2:$B$50,0),4)</f>
        <v>0</v>
      </c>
      <c r="N35" s="7">
        <f>INDEX(Allocation!$B$2:$P$50,MATCH('Income by Enterprise'!$B35,Allocation!$B$2:$B$50,0),MATCH(N$3,Allocation!$B$2:$P$2,0))+Allocation!P$3*INDEX(Allocation!$B$2:$E$50,MATCH('Income by Enterprise'!$B35,Allocation!$B$2:$B$50,0),4)</f>
        <v>0</v>
      </c>
    </row>
    <row r="36" spans="2:14" x14ac:dyDescent="0.2">
      <c r="B36" s="145" t="str">
        <f>IF(ISBLANK('Income Statement'!B36),"",'Income Statement'!B36)</f>
        <v>Supplies</v>
      </c>
      <c r="C36" s="6">
        <f>IF(ISBLANK('Income Statement'!C36),"",'Income Statement'!C36)</f>
        <v>800</v>
      </c>
      <c r="D36" s="61" t="b">
        <f t="shared" si="1"/>
        <v>1</v>
      </c>
      <c r="E36" s="7">
        <f>INDEX(Allocation!$B$2:$P$50,MATCH('Income by Enterprise'!$B36,Allocation!$B$2:$B$50,0),MATCH(E$3,Allocation!$B$2:$P$2,0))+Allocation!G$3*INDEX(Allocation!$B$2:$E$50,MATCH('Income by Enterprise'!$B36,Allocation!$B$2:$B$50,0),4)</f>
        <v>87.64940239043824</v>
      </c>
      <c r="F36" s="7">
        <f>INDEX(Allocation!$B$2:$P$50,MATCH('Income by Enterprise'!$B36,Allocation!$B$2:$B$50,0),MATCH(F$3,Allocation!$B$2:$P$2,0))+Allocation!H$3*INDEX(Allocation!$B$2:$E$50,MATCH('Income by Enterprise'!$B36,Allocation!$B$2:$B$50,0),4)</f>
        <v>382.47011952191235</v>
      </c>
      <c r="G36" s="7">
        <f>INDEX(Allocation!$B$2:$P$50,MATCH('Income by Enterprise'!$B36,Allocation!$B$2:$B$50,0),MATCH(G$3,Allocation!$B$2:$P$2,0))+Allocation!I$3*INDEX(Allocation!$B$2:$E$50,MATCH('Income by Enterprise'!$B36,Allocation!$B$2:$B$50,0),4)</f>
        <v>329.88047808764941</v>
      </c>
      <c r="H36" s="7">
        <f>INDEX(Allocation!$B$2:$P$50,MATCH('Income by Enterprise'!$B36,Allocation!$B$2:$B$50,0),MATCH(H$3,Allocation!$B$2:$P$2,0))+Allocation!J$3*INDEX(Allocation!$B$2:$E$50,MATCH('Income by Enterprise'!$B36,Allocation!$B$2:$B$50,0),4)</f>
        <v>0</v>
      </c>
      <c r="I36" s="7">
        <f>INDEX(Allocation!$B$2:$P$50,MATCH('Income by Enterprise'!$B36,Allocation!$B$2:$B$50,0),MATCH(I$3,Allocation!$B$2:$P$2,0))+Allocation!K$3*INDEX(Allocation!$B$2:$E$50,MATCH('Income by Enterprise'!$B36,Allocation!$B$2:$B$50,0),4)</f>
        <v>0</v>
      </c>
      <c r="J36" s="7">
        <f>INDEX(Allocation!$B$2:$P$50,MATCH('Income by Enterprise'!$B36,Allocation!$B$2:$B$50,0),MATCH(J$3,Allocation!$B$2:$P$2,0))+Allocation!L$3*INDEX(Allocation!$B$2:$E$50,MATCH('Income by Enterprise'!$B36,Allocation!$B$2:$B$50,0),4)</f>
        <v>0</v>
      </c>
      <c r="K36" s="7">
        <f>INDEX(Allocation!$B$2:$P$50,MATCH('Income by Enterprise'!$B36,Allocation!$B$2:$B$50,0),MATCH(K$3,Allocation!$B$2:$P$2,0))+Allocation!M$3*INDEX(Allocation!$B$2:$E$50,MATCH('Income by Enterprise'!$B36,Allocation!$B$2:$B$50,0),4)</f>
        <v>0</v>
      </c>
      <c r="L36" s="7">
        <f>INDEX(Allocation!$B$2:$P$50,MATCH('Income by Enterprise'!$B36,Allocation!$B$2:$B$50,0),MATCH(L$3,Allocation!$B$2:$P$2,0))+Allocation!N$3*INDEX(Allocation!$B$2:$E$50,MATCH('Income by Enterprise'!$B36,Allocation!$B$2:$B$50,0),4)</f>
        <v>0</v>
      </c>
      <c r="M36" s="7">
        <f>INDEX(Allocation!$B$2:$P$50,MATCH('Income by Enterprise'!$B36,Allocation!$B$2:$B$50,0),MATCH(M$3,Allocation!$B$2:$P$2,0))+Allocation!O$3*INDEX(Allocation!$B$2:$E$50,MATCH('Income by Enterprise'!$B36,Allocation!$B$2:$B$50,0),4)</f>
        <v>0</v>
      </c>
      <c r="N36" s="7">
        <f>INDEX(Allocation!$B$2:$P$50,MATCH('Income by Enterprise'!$B36,Allocation!$B$2:$B$50,0),MATCH(N$3,Allocation!$B$2:$P$2,0))+Allocation!P$3*INDEX(Allocation!$B$2:$E$50,MATCH('Income by Enterprise'!$B36,Allocation!$B$2:$B$50,0),4)</f>
        <v>0</v>
      </c>
    </row>
    <row r="37" spans="2:14" x14ac:dyDescent="0.2">
      <c r="B37" s="145" t="str">
        <f>IF(ISBLANK('Income Statement'!B37),"",'Income Statement'!B37)</f>
        <v>Utilities</v>
      </c>
      <c r="C37" s="6">
        <f>IF(ISBLANK('Income Statement'!C37),"",'Income Statement'!C37)</f>
        <v>2518.41</v>
      </c>
      <c r="D37" s="61" t="b">
        <f t="shared" si="1"/>
        <v>1</v>
      </c>
      <c r="E37" s="7">
        <f>INDEX(Allocation!$B$2:$P$50,MATCH('Income by Enterprise'!$B37,Allocation!$B$2:$B$50,0),MATCH(E$3,Allocation!$B$2:$P$2,0))+Allocation!G$3*INDEX(Allocation!$B$2:$E$50,MATCH('Income by Enterprise'!$B37,Allocation!$B$2:$B$50,0),4)</f>
        <v>275.92141434262948</v>
      </c>
      <c r="F37" s="7">
        <f>INDEX(Allocation!$B$2:$P$50,MATCH('Income by Enterprise'!$B37,Allocation!$B$2:$B$50,0),MATCH(F$3,Allocation!$B$2:$P$2,0))+Allocation!H$3*INDEX(Allocation!$B$2:$E$50,MATCH('Income by Enterprise'!$B37,Allocation!$B$2:$B$50,0),4)</f>
        <v>1204.0207171314742</v>
      </c>
      <c r="G37" s="7">
        <f>INDEX(Allocation!$B$2:$P$50,MATCH('Income by Enterprise'!$B37,Allocation!$B$2:$B$50,0),MATCH(G$3,Allocation!$B$2:$P$2,0))+Allocation!I$3*INDEX(Allocation!$B$2:$E$50,MATCH('Income by Enterprise'!$B37,Allocation!$B$2:$B$50,0),4)</f>
        <v>1038.4678685258964</v>
      </c>
      <c r="H37" s="7">
        <f>INDEX(Allocation!$B$2:$P$50,MATCH('Income by Enterprise'!$B37,Allocation!$B$2:$B$50,0),MATCH(H$3,Allocation!$B$2:$P$2,0))+Allocation!J$3*INDEX(Allocation!$B$2:$E$50,MATCH('Income by Enterprise'!$B37,Allocation!$B$2:$B$50,0),4)</f>
        <v>0</v>
      </c>
      <c r="I37" s="7">
        <f>INDEX(Allocation!$B$2:$P$50,MATCH('Income by Enterprise'!$B37,Allocation!$B$2:$B$50,0),MATCH(I$3,Allocation!$B$2:$P$2,0))+Allocation!K$3*INDEX(Allocation!$B$2:$E$50,MATCH('Income by Enterprise'!$B37,Allocation!$B$2:$B$50,0),4)</f>
        <v>0</v>
      </c>
      <c r="J37" s="7">
        <f>INDEX(Allocation!$B$2:$P$50,MATCH('Income by Enterprise'!$B37,Allocation!$B$2:$B$50,0),MATCH(J$3,Allocation!$B$2:$P$2,0))+Allocation!L$3*INDEX(Allocation!$B$2:$E$50,MATCH('Income by Enterprise'!$B37,Allocation!$B$2:$B$50,0),4)</f>
        <v>0</v>
      </c>
      <c r="K37" s="7">
        <f>INDEX(Allocation!$B$2:$P$50,MATCH('Income by Enterprise'!$B37,Allocation!$B$2:$B$50,0),MATCH(K$3,Allocation!$B$2:$P$2,0))+Allocation!M$3*INDEX(Allocation!$B$2:$E$50,MATCH('Income by Enterprise'!$B37,Allocation!$B$2:$B$50,0),4)</f>
        <v>0</v>
      </c>
      <c r="L37" s="7">
        <f>INDEX(Allocation!$B$2:$P$50,MATCH('Income by Enterprise'!$B37,Allocation!$B$2:$B$50,0),MATCH(L$3,Allocation!$B$2:$P$2,0))+Allocation!N$3*INDEX(Allocation!$B$2:$E$50,MATCH('Income by Enterprise'!$B37,Allocation!$B$2:$B$50,0),4)</f>
        <v>0</v>
      </c>
      <c r="M37" s="7">
        <f>INDEX(Allocation!$B$2:$P$50,MATCH('Income by Enterprise'!$B37,Allocation!$B$2:$B$50,0),MATCH(M$3,Allocation!$B$2:$P$2,0))+Allocation!O$3*INDEX(Allocation!$B$2:$E$50,MATCH('Income by Enterprise'!$B37,Allocation!$B$2:$B$50,0),4)</f>
        <v>0</v>
      </c>
      <c r="N37" s="7">
        <f>INDEX(Allocation!$B$2:$P$50,MATCH('Income by Enterprise'!$B37,Allocation!$B$2:$B$50,0),MATCH(N$3,Allocation!$B$2:$P$2,0))+Allocation!P$3*INDEX(Allocation!$B$2:$E$50,MATCH('Income by Enterprise'!$B37,Allocation!$B$2:$B$50,0),4)</f>
        <v>0</v>
      </c>
    </row>
    <row r="38" spans="2:14" x14ac:dyDescent="0.2">
      <c r="B38" s="145" t="str">
        <f>IF(ISBLANK('Income Statement'!B38),"",'Income Statement'!B38)</f>
        <v>Vehicle/machinery/equipment rent</v>
      </c>
      <c r="C38" s="6">
        <f>IF(ISBLANK('Income Statement'!C38),"",'Income Statement'!C38)</f>
        <v>7000</v>
      </c>
      <c r="D38" s="61" t="b">
        <f t="shared" si="1"/>
        <v>1</v>
      </c>
      <c r="E38" s="7">
        <f>INDEX(Allocation!$B$2:$P$50,MATCH('Income by Enterprise'!$B38,Allocation!$B$2:$B$50,0),MATCH(E$3,Allocation!$B$2:$P$2,0))+Allocation!G$3*INDEX(Allocation!$B$2:$E$50,MATCH('Income by Enterprise'!$B38,Allocation!$B$2:$B$50,0),4)</f>
        <v>766.93227091633469</v>
      </c>
      <c r="F38" s="7">
        <f>INDEX(Allocation!$B$2:$P$50,MATCH('Income by Enterprise'!$B38,Allocation!$B$2:$B$50,0),MATCH(F$3,Allocation!$B$2:$P$2,0))+Allocation!H$3*INDEX(Allocation!$B$2:$E$50,MATCH('Income by Enterprise'!$B38,Allocation!$B$2:$B$50,0),4)</f>
        <v>3346.6135458167332</v>
      </c>
      <c r="G38" s="7">
        <f>INDEX(Allocation!$B$2:$P$50,MATCH('Income by Enterprise'!$B38,Allocation!$B$2:$B$50,0),MATCH(G$3,Allocation!$B$2:$P$2,0))+Allocation!I$3*INDEX(Allocation!$B$2:$E$50,MATCH('Income by Enterprise'!$B38,Allocation!$B$2:$B$50,0),4)</f>
        <v>2886.4541832669324</v>
      </c>
      <c r="H38" s="7">
        <f>INDEX(Allocation!$B$2:$P$50,MATCH('Income by Enterprise'!$B38,Allocation!$B$2:$B$50,0),MATCH(H$3,Allocation!$B$2:$P$2,0))+Allocation!J$3*INDEX(Allocation!$B$2:$E$50,MATCH('Income by Enterprise'!$B38,Allocation!$B$2:$B$50,0),4)</f>
        <v>0</v>
      </c>
      <c r="I38" s="7">
        <f>INDEX(Allocation!$B$2:$P$50,MATCH('Income by Enterprise'!$B38,Allocation!$B$2:$B$50,0),MATCH(I$3,Allocation!$B$2:$P$2,0))+Allocation!K$3*INDEX(Allocation!$B$2:$E$50,MATCH('Income by Enterprise'!$B38,Allocation!$B$2:$B$50,0),4)</f>
        <v>0</v>
      </c>
      <c r="J38" s="7">
        <f>INDEX(Allocation!$B$2:$P$50,MATCH('Income by Enterprise'!$B38,Allocation!$B$2:$B$50,0),MATCH(J$3,Allocation!$B$2:$P$2,0))+Allocation!L$3*INDEX(Allocation!$B$2:$E$50,MATCH('Income by Enterprise'!$B38,Allocation!$B$2:$B$50,0),4)</f>
        <v>0</v>
      </c>
      <c r="K38" s="7">
        <f>INDEX(Allocation!$B$2:$P$50,MATCH('Income by Enterprise'!$B38,Allocation!$B$2:$B$50,0),MATCH(K$3,Allocation!$B$2:$P$2,0))+Allocation!M$3*INDEX(Allocation!$B$2:$E$50,MATCH('Income by Enterprise'!$B38,Allocation!$B$2:$B$50,0),4)</f>
        <v>0</v>
      </c>
      <c r="L38" s="7">
        <f>INDEX(Allocation!$B$2:$P$50,MATCH('Income by Enterprise'!$B38,Allocation!$B$2:$B$50,0),MATCH(L$3,Allocation!$B$2:$P$2,0))+Allocation!N$3*INDEX(Allocation!$B$2:$E$50,MATCH('Income by Enterprise'!$B38,Allocation!$B$2:$B$50,0),4)</f>
        <v>0</v>
      </c>
      <c r="M38" s="7">
        <f>INDEX(Allocation!$B$2:$P$50,MATCH('Income by Enterprise'!$B38,Allocation!$B$2:$B$50,0),MATCH(M$3,Allocation!$B$2:$P$2,0))+Allocation!O$3*INDEX(Allocation!$B$2:$E$50,MATCH('Income by Enterprise'!$B38,Allocation!$B$2:$B$50,0),4)</f>
        <v>0</v>
      </c>
      <c r="N38" s="7">
        <f>INDEX(Allocation!$B$2:$P$50,MATCH('Income by Enterprise'!$B38,Allocation!$B$2:$B$50,0),MATCH(N$3,Allocation!$B$2:$P$2,0))+Allocation!P$3*INDEX(Allocation!$B$2:$E$50,MATCH('Income by Enterprise'!$B38,Allocation!$B$2:$B$50,0),4)</f>
        <v>0</v>
      </c>
    </row>
    <row r="39" spans="2:14" ht="16" thickBot="1" x14ac:dyDescent="0.25">
      <c r="B39" s="145" t="str">
        <f>IF(ISBLANK('Income Statement'!B39),"",'Income Statement'!B39)</f>
        <v>Veterinary, breeding, and medicine</v>
      </c>
      <c r="C39" s="6">
        <f>IF(ISBLANK('Income Statement'!C39),"",'Income Statement'!C39)</f>
        <v>0</v>
      </c>
      <c r="D39" s="61" t="b">
        <f t="shared" si="1"/>
        <v>1</v>
      </c>
      <c r="E39" s="7">
        <f>INDEX(Allocation!$B$2:$P$50,MATCH('Income by Enterprise'!$B39,Allocation!$B$2:$B$50,0),MATCH(E$3,Allocation!$B$2:$P$2,0))+Allocation!G$3*INDEX(Allocation!$B$2:$E$50,MATCH('Income by Enterprise'!$B39,Allocation!$B$2:$B$50,0),4)</f>
        <v>0</v>
      </c>
      <c r="F39" s="7">
        <f>INDEX(Allocation!$B$2:$P$50,MATCH('Income by Enterprise'!$B39,Allocation!$B$2:$B$50,0),MATCH(F$3,Allocation!$B$2:$P$2,0))+Allocation!H$3*INDEX(Allocation!$B$2:$E$50,MATCH('Income by Enterprise'!$B39,Allocation!$B$2:$B$50,0),4)</f>
        <v>0</v>
      </c>
      <c r="G39" s="7">
        <f>INDEX(Allocation!$B$2:$P$50,MATCH('Income by Enterprise'!$B39,Allocation!$B$2:$B$50,0),MATCH(G$3,Allocation!$B$2:$P$2,0))+Allocation!I$3*INDEX(Allocation!$B$2:$E$50,MATCH('Income by Enterprise'!$B39,Allocation!$B$2:$B$50,0),4)</f>
        <v>0</v>
      </c>
      <c r="H39" s="7">
        <f>INDEX(Allocation!$B$2:$P$50,MATCH('Income by Enterprise'!$B39,Allocation!$B$2:$B$50,0),MATCH(H$3,Allocation!$B$2:$P$2,0))+Allocation!J$3*INDEX(Allocation!$B$2:$E$50,MATCH('Income by Enterprise'!$B39,Allocation!$B$2:$B$50,0),4)</f>
        <v>0</v>
      </c>
      <c r="I39" s="7">
        <f>INDEX(Allocation!$B$2:$P$50,MATCH('Income by Enterprise'!$B39,Allocation!$B$2:$B$50,0),MATCH(I$3,Allocation!$B$2:$P$2,0))+Allocation!K$3*INDEX(Allocation!$B$2:$E$50,MATCH('Income by Enterprise'!$B39,Allocation!$B$2:$B$50,0),4)</f>
        <v>0</v>
      </c>
      <c r="J39" s="7">
        <f>INDEX(Allocation!$B$2:$P$50,MATCH('Income by Enterprise'!$B39,Allocation!$B$2:$B$50,0),MATCH(J$3,Allocation!$B$2:$P$2,0))+Allocation!L$3*INDEX(Allocation!$B$2:$E$50,MATCH('Income by Enterprise'!$B39,Allocation!$B$2:$B$50,0),4)</f>
        <v>0</v>
      </c>
      <c r="K39" s="7">
        <f>INDEX(Allocation!$B$2:$P$50,MATCH('Income by Enterprise'!$B39,Allocation!$B$2:$B$50,0),MATCH(K$3,Allocation!$B$2:$P$2,0))+Allocation!M$3*INDEX(Allocation!$B$2:$E$50,MATCH('Income by Enterprise'!$B39,Allocation!$B$2:$B$50,0),4)</f>
        <v>0</v>
      </c>
      <c r="L39" s="7">
        <f>INDEX(Allocation!$B$2:$P$50,MATCH('Income by Enterprise'!$B39,Allocation!$B$2:$B$50,0),MATCH(L$3,Allocation!$B$2:$P$2,0))+Allocation!N$3*INDEX(Allocation!$B$2:$E$50,MATCH('Income by Enterprise'!$B39,Allocation!$B$2:$B$50,0),4)</f>
        <v>0</v>
      </c>
      <c r="M39" s="7">
        <f>INDEX(Allocation!$B$2:$P$50,MATCH('Income by Enterprise'!$B39,Allocation!$B$2:$B$50,0),MATCH(M$3,Allocation!$B$2:$P$2,0))+Allocation!O$3*INDEX(Allocation!$B$2:$E$50,MATCH('Income by Enterprise'!$B39,Allocation!$B$2:$B$50,0),4)</f>
        <v>0</v>
      </c>
      <c r="N39" s="7">
        <f>INDEX(Allocation!$B$2:$P$50,MATCH('Income by Enterprise'!$B39,Allocation!$B$2:$B$50,0),MATCH(N$3,Allocation!$B$2:$P$2,0))+Allocation!P$3*INDEX(Allocation!$B$2:$E$50,MATCH('Income by Enterprise'!$B39,Allocation!$B$2:$B$50,0),4)</f>
        <v>0</v>
      </c>
    </row>
    <row r="40" spans="2:14" ht="16" thickTop="1" x14ac:dyDescent="0.2">
      <c r="B40" s="147" t="str">
        <f>IF(ISBLANK('Income Statement'!B40),"",'Income Statement'!B40)</f>
        <v>Operating Profit</v>
      </c>
      <c r="C40" s="8">
        <f>IF(ISBLANK('Income Statement'!C40),"",'Income Statement'!C40)</f>
        <v>18352.869999999995</v>
      </c>
      <c r="D40" s="61" t="b">
        <f t="shared" si="1"/>
        <v>1</v>
      </c>
      <c r="E40" s="9">
        <f t="shared" ref="E40:N40" si="6">E16-E19</f>
        <v>-5656.7868326693215</v>
      </c>
      <c r="F40" s="9">
        <f t="shared" si="6"/>
        <v>19810.708366533861</v>
      </c>
      <c r="G40" s="9">
        <f t="shared" si="6"/>
        <v>4198.9484661354654</v>
      </c>
      <c r="H40" s="9">
        <f t="shared" si="6"/>
        <v>0</v>
      </c>
      <c r="I40" s="9">
        <f t="shared" si="6"/>
        <v>0</v>
      </c>
      <c r="J40" s="9">
        <f t="shared" si="6"/>
        <v>0</v>
      </c>
      <c r="K40" s="9">
        <f t="shared" si="6"/>
        <v>0</v>
      </c>
      <c r="L40" s="9">
        <f t="shared" si="6"/>
        <v>0</v>
      </c>
      <c r="M40" s="9">
        <f t="shared" si="6"/>
        <v>0</v>
      </c>
      <c r="N40" s="9">
        <f t="shared" si="6"/>
        <v>0</v>
      </c>
    </row>
    <row r="41" spans="2:14" x14ac:dyDescent="0.2">
      <c r="B41" s="146" t="str">
        <f>IF(ISBLANK('Income Statement'!B41),"",'Income Statement'!B41)</f>
        <v>%</v>
      </c>
      <c r="C41" s="11">
        <f>IFERROR(C40/C$4,0)</f>
        <v>0.1708833333333333</v>
      </c>
      <c r="D41" s="61"/>
      <c r="E41" s="15">
        <f>IFERROR(E40/E$4,0)</f>
        <v>-0.48073590485864215</v>
      </c>
      <c r="F41" s="15">
        <f t="shared" ref="F41" si="7">IFERROR(F40/F$4,0)</f>
        <v>0.38582307572936059</v>
      </c>
      <c r="G41" s="15">
        <f t="shared" ref="G41" si="8">IFERROR(G40/G$4,0)</f>
        <v>9.4813381282667322E-2</v>
      </c>
      <c r="H41" s="15">
        <f t="shared" ref="H41" si="9">IFERROR(H40/H$4,0)</f>
        <v>0</v>
      </c>
      <c r="I41" s="15">
        <f t="shared" ref="I41" si="10">IFERROR(I40/I$4,0)</f>
        <v>0</v>
      </c>
      <c r="J41" s="15">
        <f t="shared" ref="J41" si="11">IFERROR(J40/J$4,0)</f>
        <v>0</v>
      </c>
      <c r="K41" s="15">
        <f t="shared" ref="K41" si="12">IFERROR(K40/K$4,0)</f>
        <v>0</v>
      </c>
      <c r="L41" s="15">
        <f t="shared" ref="L41" si="13">IFERROR(L40/L$4,0)</f>
        <v>0</v>
      </c>
      <c r="M41" s="15">
        <f t="shared" ref="M41" si="14">IFERROR(M40/M$4,0)</f>
        <v>0</v>
      </c>
      <c r="N41" s="15">
        <f>IFERROR(N40/N$4,0)</f>
        <v>0</v>
      </c>
    </row>
    <row r="42" spans="2:14" x14ac:dyDescent="0.2">
      <c r="B42" s="142" t="str">
        <f>IF(ISBLANK('Income Statement'!B42),"",'Income Statement'!B42)</f>
        <v/>
      </c>
      <c r="C42" s="6" t="str">
        <f>IF(ISBLANK('Income Statement'!C42),"",'Income Statement'!C42)</f>
        <v/>
      </c>
      <c r="D42" s="61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2:14" x14ac:dyDescent="0.2">
      <c r="B43" s="148" t="str">
        <f>IF(ISBLANK('Income Statement'!B43),"",'Income Statement'!B43)</f>
        <v>Depreciation</v>
      </c>
      <c r="C43" s="6">
        <f>IF(ISBLANK('Income Statement'!C43),"",'Income Statement'!C43)</f>
        <v>30571.428571428569</v>
      </c>
      <c r="D43" s="61" t="b">
        <f t="shared" si="1"/>
        <v>1</v>
      </c>
      <c r="E43" s="7">
        <f>$C43*Allocation!G$3</f>
        <v>3349.4593056346043</v>
      </c>
      <c r="F43" s="7">
        <f>$C43*Allocation!H$3</f>
        <v>14615.822424587364</v>
      </c>
      <c r="G43" s="7">
        <f>$C43*Allocation!I$3</f>
        <v>12606.146841206602</v>
      </c>
      <c r="H43" s="7">
        <f>$C43*Allocation!J$3</f>
        <v>0</v>
      </c>
      <c r="I43" s="7">
        <f>$C43*Allocation!K$3</f>
        <v>0</v>
      </c>
      <c r="J43" s="7">
        <f>$C43*Allocation!L$3</f>
        <v>0</v>
      </c>
      <c r="K43" s="7">
        <f>$C43*Allocation!M$3</f>
        <v>0</v>
      </c>
      <c r="L43" s="7">
        <f>$C43*Allocation!N$3</f>
        <v>0</v>
      </c>
      <c r="M43" s="7">
        <f>$C43*Allocation!O$3</f>
        <v>0</v>
      </c>
      <c r="N43" s="7">
        <f>$C43*Allocation!P$3</f>
        <v>0</v>
      </c>
    </row>
    <row r="44" spans="2:14" x14ac:dyDescent="0.2">
      <c r="B44" s="148" t="str">
        <f>IF(ISBLANK('Income Statement'!B44),"",'Income Statement'!B44)</f>
        <v>Interest</v>
      </c>
      <c r="C44" s="7">
        <f>IF(ISBLANK('Income Statement'!C44),"",'Income Statement'!C44)</f>
        <v>8788.3466666666645</v>
      </c>
      <c r="D44" s="61" t="b">
        <f t="shared" si="1"/>
        <v>1</v>
      </c>
      <c r="E44" s="7">
        <f>$C44*Allocation!G$3</f>
        <v>962.86666666666645</v>
      </c>
      <c r="F44" s="7">
        <f>$C44*Allocation!H$3</f>
        <v>4201.5999999999995</v>
      </c>
      <c r="G44" s="7">
        <f>$C44*Allocation!I$3</f>
        <v>3623.8799999999992</v>
      </c>
      <c r="H44" s="7">
        <f>$C44*Allocation!J$3</f>
        <v>0</v>
      </c>
      <c r="I44" s="7">
        <f>$C44*Allocation!K$3</f>
        <v>0</v>
      </c>
      <c r="J44" s="7">
        <f>$C44*Allocation!L$3</f>
        <v>0</v>
      </c>
      <c r="K44" s="7">
        <f>$C44*Allocation!M$3</f>
        <v>0</v>
      </c>
      <c r="L44" s="7">
        <f>$C44*Allocation!N$3</f>
        <v>0</v>
      </c>
      <c r="M44" s="7">
        <f>$C44*Allocation!O$3</f>
        <v>0</v>
      </c>
      <c r="N44" s="7">
        <f>$C44*Allocation!P$3</f>
        <v>0</v>
      </c>
    </row>
    <row r="45" spans="2:14" ht="16" thickBot="1" x14ac:dyDescent="0.25">
      <c r="B45" s="142" t="str">
        <f>IF(ISBLANK('Income Statement'!B45),"",'Income Statement'!B45)</f>
        <v>Taxes</v>
      </c>
      <c r="C45" s="6">
        <f>IF(ISBLANK('Income Statement'!C45),"",'Income Statement'!C45)</f>
        <v>2000</v>
      </c>
      <c r="D45" s="61" t="b">
        <f t="shared" si="1"/>
        <v>1</v>
      </c>
      <c r="E45" s="7">
        <f>$C45*Allocation!G$3</f>
        <v>219.12350597609563</v>
      </c>
      <c r="F45" s="7">
        <f>$C45*Allocation!H$3</f>
        <v>956.17529880478094</v>
      </c>
      <c r="G45" s="7">
        <f>$C45*Allocation!I$3</f>
        <v>824.70119521912352</v>
      </c>
      <c r="H45" s="7">
        <f>$C45*Allocation!J$3</f>
        <v>0</v>
      </c>
      <c r="I45" s="7">
        <f>$C45*Allocation!K$3</f>
        <v>0</v>
      </c>
      <c r="J45" s="7">
        <f>$C45*Allocation!L$3</f>
        <v>0</v>
      </c>
      <c r="K45" s="7">
        <f>$C45*Allocation!M$3</f>
        <v>0</v>
      </c>
      <c r="L45" s="7">
        <f>$C45*Allocation!N$3</f>
        <v>0</v>
      </c>
      <c r="M45" s="7">
        <f>$C45*Allocation!O$3</f>
        <v>0</v>
      </c>
      <c r="N45" s="7">
        <f>$C45*Allocation!P$3</f>
        <v>0</v>
      </c>
    </row>
    <row r="46" spans="2:14" ht="16" thickTop="1" x14ac:dyDescent="0.2">
      <c r="B46" s="147" t="str">
        <f>IF(ISBLANK('Income Statement'!B46),"",'Income Statement'!B46)</f>
        <v>Net Profit</v>
      </c>
      <c r="C46" s="8">
        <f>IF(ISBLANK('Income Statement'!C46),"",'Income Statement'!C46)</f>
        <v>-23006.905238095238</v>
      </c>
      <c r="D46" s="61" t="b">
        <f t="shared" si="1"/>
        <v>1</v>
      </c>
      <c r="E46" s="9">
        <f>E40-E43-E44-E45</f>
        <v>-10188.236310946688</v>
      </c>
      <c r="F46" s="9">
        <f t="shared" ref="F46:N46" si="15">F40-F43-F44-F45</f>
        <v>37.11064314171665</v>
      </c>
      <c r="G46" s="9">
        <f t="shared" si="15"/>
        <v>-12855.77957029026</v>
      </c>
      <c r="H46" s="9">
        <f t="shared" si="15"/>
        <v>0</v>
      </c>
      <c r="I46" s="9">
        <f t="shared" si="15"/>
        <v>0</v>
      </c>
      <c r="J46" s="9">
        <f t="shared" si="15"/>
        <v>0</v>
      </c>
      <c r="K46" s="9">
        <f t="shared" si="15"/>
        <v>0</v>
      </c>
      <c r="L46" s="9">
        <f t="shared" si="15"/>
        <v>0</v>
      </c>
      <c r="M46" s="9">
        <f t="shared" si="15"/>
        <v>0</v>
      </c>
      <c r="N46" s="9">
        <f t="shared" si="15"/>
        <v>0</v>
      </c>
    </row>
    <row r="47" spans="2:14" x14ac:dyDescent="0.2">
      <c r="B47" s="146" t="str">
        <f>IF(ISBLANK('Income Statement'!B47),"",'Income Statement'!B47)</f>
        <v>%</v>
      </c>
      <c r="C47" s="11">
        <f>IFERROR(C46/C$4,0)</f>
        <v>-0.2142169947681121</v>
      </c>
      <c r="D47" s="61"/>
      <c r="E47" s="15">
        <f>IFERROR(E46/E$4,0)</f>
        <v>-0.86583623296008749</v>
      </c>
      <c r="F47" s="15">
        <f t="shared" ref="F47" si="16">IFERROR(F46/F$4,0)</f>
        <v>7.227476279151831E-4</v>
      </c>
      <c r="G47" s="15">
        <f t="shared" ref="G47" si="17">IFERROR(G46/G$4,0)</f>
        <v>-0.29028694681877809</v>
      </c>
      <c r="H47" s="15">
        <f t="shared" ref="H47" si="18">IFERROR(H46/H$4,0)</f>
        <v>0</v>
      </c>
      <c r="I47" s="15">
        <f t="shared" ref="I47" si="19">IFERROR(I46/I$4,0)</f>
        <v>0</v>
      </c>
      <c r="J47" s="15">
        <f t="shared" ref="J47" si="20">IFERROR(J46/J$4,0)</f>
        <v>0</v>
      </c>
      <c r="K47" s="15">
        <f t="shared" ref="K47" si="21">IFERROR(K46/K$4,0)</f>
        <v>0</v>
      </c>
      <c r="L47" s="15">
        <f t="shared" ref="L47" si="22">IFERROR(L46/L$4,0)</f>
        <v>0</v>
      </c>
      <c r="M47" s="15">
        <f t="shared" ref="M47" si="23">IFERROR(M46/M$4,0)</f>
        <v>0</v>
      </c>
      <c r="N47" s="15">
        <f>IFERROR(N46/N$4,0)</f>
        <v>0</v>
      </c>
    </row>
    <row r="48" spans="2:14" x14ac:dyDescent="0.2">
      <c r="B48" s="142" t="str">
        <f>IF(ISBLANK('Income Statement'!B48),"",'Income Statement'!B48)</f>
        <v/>
      </c>
      <c r="C48" s="6" t="str">
        <f>IF(ISBLANK('Income Statement'!C48),"",'Income Statement'!C48)</f>
        <v/>
      </c>
      <c r="D48" s="61"/>
    </row>
    <row r="49" spans="2:14" x14ac:dyDescent="0.2">
      <c r="B49" s="142" t="str">
        <f>IF(ISBLANK('Income Statement'!B49),"",'Income Statement'!B49)</f>
        <v>Unknown</v>
      </c>
      <c r="C49" s="6">
        <f>IF(ISBLANK('Income Statement'!C49),"",'Income Statement'!C49)</f>
        <v>50</v>
      </c>
      <c r="D49" s="61" t="b">
        <f t="shared" si="1"/>
        <v>1</v>
      </c>
      <c r="E49" s="7">
        <f>INDEX(Allocation!$B$2:$P$50,MATCH('Income by Enterprise'!$B49,Allocation!$B$2:$B$50,0),MATCH(E$3,Allocation!$B$2:$P$2,0))+Allocation!G$3*INDEX(Allocation!$B$2:$E$50,MATCH('Income by Enterprise'!$B49,Allocation!$B$2:$B$50,0),4)</f>
        <v>5.47808764940239</v>
      </c>
      <c r="F49" s="7">
        <f>INDEX(Allocation!$B$2:$P$50,MATCH('Income by Enterprise'!$B49,Allocation!$B$2:$B$50,0),MATCH(F$3,Allocation!$B$2:$P$2,0))+Allocation!H$3*INDEX(Allocation!$B$2:$E$50,MATCH('Income by Enterprise'!$B49,Allocation!$B$2:$B$50,0),4)</f>
        <v>23.904382470119522</v>
      </c>
      <c r="G49" s="7">
        <f>INDEX(Allocation!$B$2:$P$50,MATCH('Income by Enterprise'!$B49,Allocation!$B$2:$B$50,0),MATCH(G$3,Allocation!$B$2:$P$2,0))+Allocation!I$3*INDEX(Allocation!$B$2:$E$50,MATCH('Income by Enterprise'!$B49,Allocation!$B$2:$B$50,0),4)</f>
        <v>20.617529880478088</v>
      </c>
      <c r="H49" s="7">
        <f>INDEX(Allocation!$B$2:$P$50,MATCH('Income by Enterprise'!$B49,Allocation!$B$2:$B$50,0),MATCH(H$3,Allocation!$B$2:$P$2,0))+Allocation!J$3*INDEX(Allocation!$B$2:$E$50,MATCH('Income by Enterprise'!$B49,Allocation!$B$2:$B$50,0),4)</f>
        <v>0</v>
      </c>
      <c r="I49" s="7">
        <f>INDEX(Allocation!$B$2:$P$50,MATCH('Income by Enterprise'!$B49,Allocation!$B$2:$B$50,0),MATCH(I$3,Allocation!$B$2:$P$2,0))+Allocation!K$3*INDEX(Allocation!$B$2:$E$50,MATCH('Income by Enterprise'!$B49,Allocation!$B$2:$B$50,0),4)</f>
        <v>0</v>
      </c>
      <c r="J49" s="7">
        <f>INDEX(Allocation!$B$2:$P$50,MATCH('Income by Enterprise'!$B49,Allocation!$B$2:$B$50,0),MATCH(J$3,Allocation!$B$2:$P$2,0))+Allocation!L$3*INDEX(Allocation!$B$2:$E$50,MATCH('Income by Enterprise'!$B49,Allocation!$B$2:$B$50,0),4)</f>
        <v>0</v>
      </c>
      <c r="K49" s="7">
        <f>INDEX(Allocation!$B$2:$P$50,MATCH('Income by Enterprise'!$B49,Allocation!$B$2:$B$50,0),MATCH(K$3,Allocation!$B$2:$P$2,0))+Allocation!M$3*INDEX(Allocation!$B$2:$E$50,MATCH('Income by Enterprise'!$B49,Allocation!$B$2:$B$50,0),4)</f>
        <v>0</v>
      </c>
      <c r="L49" s="7">
        <f>INDEX(Allocation!$B$2:$P$50,MATCH('Income by Enterprise'!$B49,Allocation!$B$2:$B$50,0),MATCH(L$3,Allocation!$B$2:$P$2,0))+Allocation!N$3*INDEX(Allocation!$B$2:$E$50,MATCH('Income by Enterprise'!$B49,Allocation!$B$2:$B$50,0),4)</f>
        <v>0</v>
      </c>
      <c r="M49" s="7">
        <f>INDEX(Allocation!$B$2:$P$50,MATCH('Income by Enterprise'!$B49,Allocation!$B$2:$B$50,0),MATCH(M$3,Allocation!$B$2:$P$2,0))+Allocation!O$3*INDEX(Allocation!$B$2:$E$50,MATCH('Income by Enterprise'!$B49,Allocation!$B$2:$B$50,0),4)</f>
        <v>0</v>
      </c>
      <c r="N49" s="7">
        <f>INDEX(Allocation!$B$2:$P$50,MATCH('Income by Enterprise'!$B49,Allocation!$B$2:$B$50,0),MATCH(N$3,Allocation!$B$2:$P$2,0))+Allocation!P$3*INDEX(Allocation!$B$2:$E$50,MATCH('Income by Enterprise'!$B49,Allocation!$B$2:$B$50,0),4)</f>
        <v>0</v>
      </c>
    </row>
    <row r="50" spans="2:14" ht="16" thickBot="1" x14ac:dyDescent="0.25">
      <c r="B50" s="142" t="str">
        <f>IF(ISBLANK('Income Statement'!B50),"",'Income Statement'!B50)</f>
        <v>Other expenses</v>
      </c>
      <c r="C50" s="6">
        <f>IF(ISBLANK('Income Statement'!C50),"",'Income Statement'!C50)</f>
        <v>452</v>
      </c>
      <c r="D50" s="61" t="b">
        <f t="shared" si="1"/>
        <v>1</v>
      </c>
      <c r="E50" s="7">
        <f>INDEX(Allocation!$B$2:$P$35,MATCH('Income by Enterprise'!$B50,Allocation!$B$2:$B$35,0),MATCH(E$3,Allocation!$B$2:$P$2,0))+Allocation!G$3*INDEX(Allocation!$B$2:$E$35,MATCH('Income by Enterprise'!$B50,Allocation!$B$2:$B$35,0),4)</f>
        <v>49.52191235059761</v>
      </c>
      <c r="F50" s="7">
        <f>INDEX(Allocation!$B$2:$P$35,MATCH('Income by Enterprise'!$B50,Allocation!$B$2:$B$35,0),MATCH(F$3,Allocation!$B$2:$P$2,0))+Allocation!H$3*INDEX(Allocation!$B$2:$E$35,MATCH('Income by Enterprise'!$B50,Allocation!$B$2:$B$35,0),4)</f>
        <v>216.09561752988049</v>
      </c>
      <c r="G50" s="7">
        <f>INDEX(Allocation!$B$2:$P$35,MATCH('Income by Enterprise'!$B50,Allocation!$B$2:$B$35,0),MATCH(G$3,Allocation!$B$2:$P$2,0))+Allocation!I$3*INDEX(Allocation!$B$2:$E$35,MATCH('Income by Enterprise'!$B50,Allocation!$B$2:$B$35,0),4)</f>
        <v>186.38247011952191</v>
      </c>
      <c r="H50" s="7">
        <f>INDEX(Allocation!$B$2:$P$35,MATCH('Income by Enterprise'!$B50,Allocation!$B$2:$B$35,0),MATCH(H$3,Allocation!$B$2:$P$2,0))+Allocation!J$3*INDEX(Allocation!$B$2:$E$35,MATCH('Income by Enterprise'!$B50,Allocation!$B$2:$B$35,0),4)</f>
        <v>0</v>
      </c>
      <c r="I50" s="7">
        <f>INDEX(Allocation!$B$2:$P$35,MATCH('Income by Enterprise'!$B50,Allocation!$B$2:$B$35,0),MATCH(I$3,Allocation!$B$2:$P$2,0))+Allocation!K$3*INDEX(Allocation!$B$2:$E$35,MATCH('Income by Enterprise'!$B50,Allocation!$B$2:$B$35,0),4)</f>
        <v>0</v>
      </c>
      <c r="J50" s="7">
        <f>INDEX(Allocation!$B$2:$P$35,MATCH('Income by Enterprise'!$B50,Allocation!$B$2:$B$35,0),MATCH(J$3,Allocation!$B$2:$P$2,0))+Allocation!L$3*INDEX(Allocation!$B$2:$E$35,MATCH('Income by Enterprise'!$B50,Allocation!$B$2:$B$35,0),4)</f>
        <v>0</v>
      </c>
      <c r="K50" s="7">
        <f>INDEX(Allocation!$B$2:$P$35,MATCH('Income by Enterprise'!$B50,Allocation!$B$2:$B$35,0),MATCH(K$3,Allocation!$B$2:$P$2,0))+Allocation!M$3*INDEX(Allocation!$B$2:$E$35,MATCH('Income by Enterprise'!$B50,Allocation!$B$2:$B$35,0),4)</f>
        <v>0</v>
      </c>
      <c r="L50" s="7">
        <f>INDEX(Allocation!$B$2:$P$35,MATCH('Income by Enterprise'!$B50,Allocation!$B$2:$B$35,0),MATCH(L$3,Allocation!$B$2:$P$2,0))+Allocation!N$3*INDEX(Allocation!$B$2:$E$35,MATCH('Income by Enterprise'!$B50,Allocation!$B$2:$B$35,0),4)</f>
        <v>0</v>
      </c>
      <c r="M50" s="7">
        <f>INDEX(Allocation!$B$2:$P$35,MATCH('Income by Enterprise'!$B50,Allocation!$B$2:$B$35,0),MATCH(M$3,Allocation!$B$2:$P$2,0))+Allocation!O$3*INDEX(Allocation!$B$2:$E$35,MATCH('Income by Enterprise'!$B50,Allocation!$B$2:$B$35,0),4)</f>
        <v>0</v>
      </c>
      <c r="N50" s="7">
        <f>INDEX(Allocation!$B$2:$P$35,MATCH('Income by Enterprise'!$B50,Allocation!$B$2:$B$35,0),MATCH(N$3,Allocation!$B$2:$P$2,0))+Allocation!P$3*INDEX(Allocation!$B$2:$E$35,MATCH('Income by Enterprise'!$B50,Allocation!$B$2:$B$35,0),4)</f>
        <v>0</v>
      </c>
    </row>
    <row r="51" spans="2:14" ht="16" thickTop="1" x14ac:dyDescent="0.2">
      <c r="B51" s="147" t="str">
        <f>IF(ISBLANK('Income Statement'!B51),"",'Income Statement'!B51)</f>
        <v>Net Other Profit</v>
      </c>
      <c r="C51" s="8">
        <f>IF(ISBLANK('Income Statement'!C51),"",'Income Statement'!C51)</f>
        <v>-23508.905238095238</v>
      </c>
      <c r="D51" s="61" t="b">
        <f t="shared" si="1"/>
        <v>1</v>
      </c>
      <c r="E51" s="9">
        <f>E46-E50-E49</f>
        <v>-10243.236310946688</v>
      </c>
      <c r="F51" s="9">
        <f t="shared" ref="F51:N51" si="24">F46-F50-F49</f>
        <v>-202.88935685828335</v>
      </c>
      <c r="G51" s="9">
        <f t="shared" si="24"/>
        <v>-13062.77957029026</v>
      </c>
      <c r="H51" s="9">
        <f t="shared" si="24"/>
        <v>0</v>
      </c>
      <c r="I51" s="9">
        <f t="shared" si="24"/>
        <v>0</v>
      </c>
      <c r="J51" s="9">
        <f t="shared" si="24"/>
        <v>0</v>
      </c>
      <c r="K51" s="9">
        <f t="shared" si="24"/>
        <v>0</v>
      </c>
      <c r="L51" s="9">
        <f t="shared" si="24"/>
        <v>0</v>
      </c>
      <c r="M51" s="9">
        <f t="shared" si="24"/>
        <v>0</v>
      </c>
      <c r="N51" s="9">
        <f t="shared" si="24"/>
        <v>0</v>
      </c>
    </row>
    <row r="52" spans="2:14" x14ac:dyDescent="0.2">
      <c r="B52" s="146" t="str">
        <f>IF(ISBLANK('Income Statement'!B52),"",'Income Statement'!B52)</f>
        <v>%</v>
      </c>
      <c r="C52" s="11">
        <f>IFERROR(C51/C$4,0)</f>
        <v>-0.21889111022435045</v>
      </c>
      <c r="D52" s="61"/>
      <c r="E52" s="15">
        <f>IFERROR(E51/E$4,0)</f>
        <v>-0.87051034841632591</v>
      </c>
      <c r="F52" s="15">
        <f t="shared" ref="F52" si="25">IFERROR(F51/F$4,0)</f>
        <v>-3.9513678283231782E-3</v>
      </c>
      <c r="G52" s="15">
        <f t="shared" ref="G52" si="26">IFERROR(G51/G$4,0)</f>
        <v>-0.29496106227501645</v>
      </c>
      <c r="H52" s="15">
        <f t="shared" ref="H52" si="27">IFERROR(H51/H$4,0)</f>
        <v>0</v>
      </c>
      <c r="I52" s="15">
        <f t="shared" ref="I52" si="28">IFERROR(I51/I$4,0)</f>
        <v>0</v>
      </c>
      <c r="J52" s="15">
        <f t="shared" ref="J52" si="29">IFERROR(J51/J$4,0)</f>
        <v>0</v>
      </c>
      <c r="K52" s="15">
        <f t="shared" ref="K52" si="30">IFERROR(K51/K$4,0)</f>
        <v>0</v>
      </c>
      <c r="L52" s="15">
        <f t="shared" ref="L52" si="31">IFERROR(L51/L$4,0)</f>
        <v>0</v>
      </c>
      <c r="M52" s="15">
        <f t="shared" ref="M52" si="32">IFERROR(M51/M$4,0)</f>
        <v>0</v>
      </c>
      <c r="N52" s="15">
        <f>IFERROR(N51/N$4,0)</f>
        <v>0</v>
      </c>
    </row>
    <row r="53" spans="2:14" x14ac:dyDescent="0.2">
      <c r="B53" s="142" t="str">
        <f>IF(ISBLANK('Income Statement'!B53),"",'Income Statement'!B53)</f>
        <v/>
      </c>
    </row>
    <row r="54" spans="2:14" x14ac:dyDescent="0.2">
      <c r="B54" s="142" t="str">
        <f>IF(ISBLANK('Income Statement'!B54),"",'Income Statement'!B54)</f>
        <v/>
      </c>
    </row>
  </sheetData>
  <conditionalFormatting sqref="C16">
    <cfRule type="cellIs" dxfId="25" priority="14" operator="greaterThan">
      <formula>0</formula>
    </cfRule>
    <cfRule type="cellIs" dxfId="24" priority="15" operator="lessThan">
      <formula>0</formula>
    </cfRule>
  </conditionalFormatting>
  <conditionalFormatting sqref="C40">
    <cfRule type="cellIs" dxfId="23" priority="12" operator="greaterThan">
      <formula>0</formula>
    </cfRule>
    <cfRule type="cellIs" dxfId="22" priority="13" operator="lessThan">
      <formula>0</formula>
    </cfRule>
  </conditionalFormatting>
  <conditionalFormatting sqref="C46 E46:N46">
    <cfRule type="cellIs" dxfId="21" priority="8" operator="greaterThan">
      <formula>0</formula>
    </cfRule>
    <cfRule type="cellIs" dxfId="20" priority="9" operator="lessThan">
      <formula>0</formula>
    </cfRule>
  </conditionalFormatting>
  <conditionalFormatting sqref="C51 E51:N51">
    <cfRule type="cellIs" dxfId="19" priority="2" operator="greaterThan">
      <formula>0</formula>
    </cfRule>
    <cfRule type="cellIs" dxfId="18" priority="3" operator="lessThan">
      <formula>0</formula>
    </cfRule>
  </conditionalFormatting>
  <conditionalFormatting sqref="D1:D1048576">
    <cfRule type="cellIs" dxfId="17" priority="1" operator="equal">
      <formula>TRUE</formula>
    </cfRule>
  </conditionalFormatting>
  <conditionalFormatting sqref="E16:N16">
    <cfRule type="cellIs" dxfId="16" priority="6" operator="greaterThan">
      <formula>0</formula>
    </cfRule>
    <cfRule type="cellIs" dxfId="15" priority="7" operator="lessThan">
      <formula>0</formula>
    </cfRule>
  </conditionalFormatting>
  <conditionalFormatting sqref="E40:N40">
    <cfRule type="cellIs" dxfId="14" priority="4" operator="greaterThan">
      <formula>0</formula>
    </cfRule>
    <cfRule type="cellIs" dxfId="13" priority="5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580BC-5C0B-4D9C-A9B2-8C447AAA3D77}">
  <dimension ref="A1:P35"/>
  <sheetViews>
    <sheetView workbookViewId="0">
      <selection activeCell="F12" sqref="F12"/>
    </sheetView>
  </sheetViews>
  <sheetFormatPr baseColWidth="10" defaultColWidth="8.83203125" defaultRowHeight="19.5" customHeight="1" x14ac:dyDescent="0.2"/>
  <cols>
    <col min="1" max="1" width="1.6640625" style="142" customWidth="1"/>
    <col min="2" max="2" width="28.6640625" style="142" customWidth="1"/>
    <col min="3" max="3" width="20.33203125" customWidth="1"/>
    <col min="4" max="4" width="2.5" customWidth="1"/>
    <col min="5" max="16" width="15.6640625" customWidth="1"/>
  </cols>
  <sheetData>
    <row r="1" spans="2:16" s="142" customFormat="1" ht="19.5" customHeight="1" x14ac:dyDescent="0.2"/>
    <row r="2" spans="2:16" s="142" customFormat="1" ht="19.5" customHeight="1" thickBot="1" x14ac:dyDescent="0.25">
      <c r="B2" s="143"/>
      <c r="C2" s="149" t="s">
        <v>58</v>
      </c>
      <c r="D2" s="150"/>
      <c r="E2" s="151">
        <v>44927</v>
      </c>
      <c r="F2" s="151">
        <v>44958</v>
      </c>
      <c r="G2" s="151">
        <v>44986</v>
      </c>
      <c r="H2" s="151">
        <v>45017</v>
      </c>
      <c r="I2" s="151">
        <v>45047</v>
      </c>
      <c r="J2" s="151">
        <v>45078</v>
      </c>
      <c r="K2" s="151">
        <v>45108</v>
      </c>
      <c r="L2" s="151">
        <v>45139</v>
      </c>
      <c r="M2" s="151">
        <v>45170</v>
      </c>
      <c r="N2" s="151">
        <v>45200</v>
      </c>
      <c r="O2" s="151">
        <v>45231</v>
      </c>
      <c r="P2" s="151">
        <v>45261</v>
      </c>
    </row>
    <row r="3" spans="2:16" ht="19.5" customHeight="1" x14ac:dyDescent="0.2">
      <c r="B3" s="144" t="s">
        <v>78</v>
      </c>
      <c r="C3" s="4">
        <f>SUM(C4:C6)</f>
        <v>7062.5233333333272</v>
      </c>
      <c r="D3" s="5"/>
      <c r="E3" s="5">
        <f>SUM(E4:E6)</f>
        <v>-3366.64</v>
      </c>
      <c r="F3" s="5">
        <f>SUM(F4:F6)</f>
        <v>-23397.45</v>
      </c>
      <c r="G3" s="5">
        <f t="shared" ref="E3:P3" si="0">SUM(G4:G6)</f>
        <v>2730.1033333333335</v>
      </c>
      <c r="H3" s="5">
        <f t="shared" si="0"/>
        <v>19705.163333333334</v>
      </c>
      <c r="I3" s="5">
        <f t="shared" si="0"/>
        <v>19771.163333333334</v>
      </c>
      <c r="J3" s="5">
        <f t="shared" si="0"/>
        <v>13159.433333333331</v>
      </c>
      <c r="K3" s="5">
        <f t="shared" si="0"/>
        <v>1860.7333333333333</v>
      </c>
      <c r="L3" s="5">
        <f t="shared" si="0"/>
        <v>-226.95666666666648</v>
      </c>
      <c r="M3" s="5">
        <f t="shared" si="0"/>
        <v>-2363.2666666666669</v>
      </c>
      <c r="N3" s="5">
        <f t="shared" si="0"/>
        <v>-4387.5666666666657</v>
      </c>
      <c r="O3" s="5">
        <f t="shared" si="0"/>
        <v>-9079.5266666666666</v>
      </c>
      <c r="P3" s="5">
        <f t="shared" si="0"/>
        <v>-7342.6666666666661</v>
      </c>
    </row>
    <row r="4" spans="2:16" ht="19.5" customHeight="1" x14ac:dyDescent="0.2">
      <c r="B4" s="145" t="s">
        <v>79</v>
      </c>
      <c r="C4" s="6">
        <f>SUM(E4:P4)</f>
        <v>-23508.905238095234</v>
      </c>
      <c r="D4" s="7"/>
      <c r="E4" s="7">
        <f>'Income Statement'!E51</f>
        <v>-5914.2590476190471</v>
      </c>
      <c r="F4" s="7">
        <f>'Income Statement'!F51</f>
        <v>-25945.069047619047</v>
      </c>
      <c r="G4" s="7">
        <f>'Income Statement'!G51</f>
        <v>182.48428571428622</v>
      </c>
      <c r="H4" s="7">
        <f>'Income Statement'!H51</f>
        <v>17157.544285714288</v>
      </c>
      <c r="I4" s="7">
        <f>'Income Statement'!I51</f>
        <v>17223.544285714288</v>
      </c>
      <c r="J4" s="7">
        <f>'Income Statement'!J51</f>
        <v>10611.814285714283</v>
      </c>
      <c r="K4" s="7">
        <f>'Income Statement'!K51</f>
        <v>-686.8857142857139</v>
      </c>
      <c r="L4" s="7">
        <f>'Income Statement'!L51</f>
        <v>-2774.5757142857137</v>
      </c>
      <c r="M4" s="7">
        <f>'Income Statement'!M51</f>
        <v>-4910.8857142857141</v>
      </c>
      <c r="N4" s="7">
        <f>'Income Statement'!N51</f>
        <v>-6935.1857142857134</v>
      </c>
      <c r="O4" s="7">
        <f>'Income Statement'!O51</f>
        <v>-11627.145714285714</v>
      </c>
      <c r="P4" s="7">
        <f>'Income Statement'!P51</f>
        <v>-9890.2857142857138</v>
      </c>
    </row>
    <row r="5" spans="2:16" ht="19.5" customHeight="1" x14ac:dyDescent="0.2">
      <c r="B5" s="145" t="s">
        <v>69</v>
      </c>
      <c r="C5" s="6">
        <f t="shared" ref="C5" si="1">SUM(E5:P5)</f>
        <v>30571.428571428562</v>
      </c>
      <c r="D5" s="7"/>
      <c r="E5" s="7">
        <f>'Income Statement'!E43</f>
        <v>2547.6190476190473</v>
      </c>
      <c r="F5" s="7">
        <f>'Income Statement'!F43</f>
        <v>2547.6190476190473</v>
      </c>
      <c r="G5" s="7">
        <f>'Income Statement'!G43</f>
        <v>2547.6190476190473</v>
      </c>
      <c r="H5" s="7">
        <f>'Income Statement'!H43</f>
        <v>2547.6190476190473</v>
      </c>
      <c r="I5" s="7">
        <f>'Income Statement'!I43</f>
        <v>2547.6190476190473</v>
      </c>
      <c r="J5" s="7">
        <f>'Income Statement'!J43</f>
        <v>2547.6190476190473</v>
      </c>
      <c r="K5" s="7">
        <f>'Income Statement'!K43</f>
        <v>2547.6190476190473</v>
      </c>
      <c r="L5" s="7">
        <f>'Income Statement'!L43</f>
        <v>2547.6190476190473</v>
      </c>
      <c r="M5" s="7">
        <f>'Income Statement'!M43</f>
        <v>2547.6190476190473</v>
      </c>
      <c r="N5" s="7">
        <f>'Income Statement'!N43</f>
        <v>2547.6190476190473</v>
      </c>
      <c r="O5" s="7">
        <f>'Income Statement'!O43</f>
        <v>2547.6190476190473</v>
      </c>
      <c r="P5" s="7">
        <f>'Income Statement'!P43</f>
        <v>2547.6190476190473</v>
      </c>
    </row>
    <row r="6" spans="2:16" ht="19.5" customHeight="1" x14ac:dyDescent="0.2">
      <c r="B6" s="145"/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2:16" ht="19.5" customHeight="1" x14ac:dyDescent="0.2">
      <c r="B7" s="145"/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2:16" ht="19.5" customHeight="1" x14ac:dyDescent="0.2">
      <c r="B8" s="144" t="s">
        <v>80</v>
      </c>
      <c r="C8" s="4">
        <f>SUM(C9:C11)</f>
        <v>0</v>
      </c>
      <c r="D8" s="5"/>
      <c r="E8" s="5">
        <f>SUM(E9:E11)</f>
        <v>0</v>
      </c>
      <c r="F8" s="5">
        <f>SUM(F9:F11)</f>
        <v>0</v>
      </c>
      <c r="G8" s="5">
        <f>SUM(G9:G11)</f>
        <v>0</v>
      </c>
      <c r="H8" s="5">
        <f>SUM(H9:H11)</f>
        <v>0</v>
      </c>
      <c r="I8" s="5">
        <f>SUM(I9:I11)</f>
        <v>0</v>
      </c>
      <c r="J8" s="5">
        <f>SUM(J9:J11)</f>
        <v>0</v>
      </c>
      <c r="K8" s="5">
        <f>SUM(K9:K11)</f>
        <v>0</v>
      </c>
      <c r="L8" s="5">
        <f>SUM(L9:L11)</f>
        <v>0</v>
      </c>
      <c r="M8" s="5">
        <f>SUM(M9:M11)</f>
        <v>0</v>
      </c>
      <c r="N8" s="5">
        <f>SUM(N9:N11)</f>
        <v>0</v>
      </c>
      <c r="O8" s="5">
        <f>SUM(O9:O11)</f>
        <v>0</v>
      </c>
      <c r="P8" s="5">
        <f>SUM(P9:P11)</f>
        <v>0</v>
      </c>
    </row>
    <row r="9" spans="2:16" ht="19.5" customHeight="1" x14ac:dyDescent="0.2">
      <c r="B9" s="145" t="str">
        <f>Categorization!D35</f>
        <v>Infrastructure</v>
      </c>
      <c r="C9" s="6">
        <f>SUM(E9:P9)</f>
        <v>0</v>
      </c>
      <c r="D9" s="7"/>
      <c r="E9" s="7">
        <f>(SUMIFS(Transactions!$E:$E,Transactions!$A:$A,MONTH(E$2),Transactions!$I:$I,"Investment",Transactions!$F:$F,$B9))</f>
        <v>0</v>
      </c>
      <c r="F9" s="7">
        <f>(SUMIFS(Transactions!$E:$E,Transactions!$A:$A,MONTH(F$2),Transactions!$I:$I,"Investment",Transactions!$F:$F,$B9))</f>
        <v>0</v>
      </c>
      <c r="G9" s="7">
        <f>(SUMIFS(Transactions!$E:$E,Transactions!$A:$A,MONTH(G$2),Transactions!$I:$I,"Investment",Transactions!$F:$F,$B9))</f>
        <v>0</v>
      </c>
      <c r="H9" s="7">
        <f>(SUMIFS(Transactions!$E:$E,Transactions!$A:$A,MONTH(H$2),Transactions!$I:$I,"Investment",Transactions!$F:$F,$B9))</f>
        <v>0</v>
      </c>
      <c r="I9" s="7">
        <f>(SUMIFS(Transactions!$E:$E,Transactions!$A:$A,MONTH(I$2),Transactions!$I:$I,"Investment",Transactions!$F:$F,$B9))</f>
        <v>0</v>
      </c>
      <c r="J9" s="7">
        <f>(SUMIFS(Transactions!$E:$E,Transactions!$A:$A,MONTH(J$2),Transactions!$I:$I,"Investment",Transactions!$F:$F,$B9))</f>
        <v>0</v>
      </c>
      <c r="K9" s="7">
        <f>(SUMIFS(Transactions!$E:$E,Transactions!$A:$A,MONTH(K$2),Transactions!$I:$I,"Investment",Transactions!$F:$F,$B9))</f>
        <v>0</v>
      </c>
      <c r="L9" s="7">
        <f>(SUMIFS(Transactions!$E:$E,Transactions!$A:$A,MONTH(L$2),Transactions!$I:$I,"Investment",Transactions!$F:$F,$B9))</f>
        <v>0</v>
      </c>
      <c r="M9" s="7">
        <f>(SUMIFS(Transactions!$E:$E,Transactions!$A:$A,MONTH(M$2),Transactions!$I:$I,"Investment",Transactions!$F:$F,$B9))</f>
        <v>0</v>
      </c>
      <c r="N9" s="7">
        <f>(SUMIFS(Transactions!$E:$E,Transactions!$A:$A,MONTH(N$2),Transactions!$I:$I,"Investment",Transactions!$F:$F,$B9))</f>
        <v>0</v>
      </c>
      <c r="O9" s="7">
        <f>(SUMIFS(Transactions!$E:$E,Transactions!$A:$A,MONTH(O$2),Transactions!$I:$I,"Investment",Transactions!$F:$F,$B9))</f>
        <v>0</v>
      </c>
      <c r="P9" s="7">
        <f>(SUMIFS(Transactions!$E:$E,Transactions!$A:$A,MONTH(P$2),Transactions!$I:$I,"Investment",Transactions!$F:$F,$B9))</f>
        <v>0</v>
      </c>
    </row>
    <row r="10" spans="2:16" ht="19.5" customHeight="1" x14ac:dyDescent="0.2">
      <c r="B10" s="145" t="str">
        <f>Categorization!D36</f>
        <v>Equipment</v>
      </c>
      <c r="C10" s="6">
        <f>SUM(E10:P10)</f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2:16" ht="19.5" customHeight="1" x14ac:dyDescent="0.2">
      <c r="B11" s="145" t="str">
        <f>Categorization!D37</f>
        <v>Property</v>
      </c>
      <c r="C11" s="6">
        <f>SUM(E11:P11)</f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2:16" ht="19.5" customHeight="1" x14ac:dyDescent="0.2">
      <c r="B12" s="15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2:16" ht="19.5" customHeight="1" x14ac:dyDescent="0.2">
      <c r="B13" s="144" t="s">
        <v>84</v>
      </c>
      <c r="C13" s="4">
        <f>SUM(C14:C31)</f>
        <v>15476.033333333336</v>
      </c>
      <c r="D13" s="5"/>
      <c r="E13" s="5">
        <f>SUM(E14:E31)</f>
        <v>39254.269999999997</v>
      </c>
      <c r="F13" s="5">
        <f t="shared" ref="F13:P13" si="2">SUM(F14:F31)</f>
        <v>-745.73</v>
      </c>
      <c r="G13" s="5">
        <f t="shared" si="2"/>
        <v>-2412.3966666666665</v>
      </c>
      <c r="H13" s="5">
        <f t="shared" si="2"/>
        <v>-2412.3966666666665</v>
      </c>
      <c r="I13" s="5">
        <f t="shared" si="2"/>
        <v>-2412.3966666666665</v>
      </c>
      <c r="J13" s="5">
        <f t="shared" si="2"/>
        <v>-2412.3966666666665</v>
      </c>
      <c r="K13" s="5">
        <f t="shared" si="2"/>
        <v>-2412.3966666666665</v>
      </c>
      <c r="L13" s="5">
        <f t="shared" si="2"/>
        <v>-2412.3966666666665</v>
      </c>
      <c r="M13" s="5">
        <f t="shared" si="2"/>
        <v>-2412.3966666666665</v>
      </c>
      <c r="N13" s="5">
        <f t="shared" si="2"/>
        <v>-2412.3966666666665</v>
      </c>
      <c r="O13" s="5">
        <f t="shared" si="2"/>
        <v>-1866.6666666666667</v>
      </c>
      <c r="P13" s="5">
        <f t="shared" si="2"/>
        <v>-1866.6666666666667</v>
      </c>
    </row>
    <row r="14" spans="2:16" ht="19.5" customHeight="1" x14ac:dyDescent="0.2">
      <c r="B14" s="145" t="str">
        <f>Categorization!D38</f>
        <v>Loan 1 - Operating Loan</v>
      </c>
      <c r="C14" s="6">
        <f t="shared" ref="C14:C29" si="3">SUM(E14:P14)</f>
        <v>23333.333333333336</v>
      </c>
      <c r="D14" s="7"/>
      <c r="E14" s="7">
        <f>(SUMIFS(Transactions!$E:$E,Transactions!$A:$A,MONTH(E$2),Transactions!$F:$F,$B14))</f>
        <v>40000</v>
      </c>
      <c r="F14" s="7">
        <f>(SUMIFS(Transactions!$E:$E,Transactions!$A:$A,MONTH(F$2),Transactions!$I:$I,"Liability",Transactions!$F:$F,$B14))</f>
        <v>0</v>
      </c>
      <c r="G14" s="7">
        <f>(SUMIFS(Transactions!$E:$E,Transactions!$A:$A,MONTH(G$2),Transactions!$I:$I,"Liability",Transactions!$F:$F,$B14))</f>
        <v>-1666.6666666666667</v>
      </c>
      <c r="H14" s="7">
        <f>(SUMIFS(Transactions!$E:$E,Transactions!$A:$A,MONTH(H$2),Transactions!$I:$I,"Liability",Transactions!$F:$F,$B14))</f>
        <v>-1666.6666666666667</v>
      </c>
      <c r="I14" s="7">
        <f>(SUMIFS(Transactions!$E:$E,Transactions!$A:$A,MONTH(I$2),Transactions!$I:$I,"Liability",Transactions!$F:$F,$B14))</f>
        <v>-1666.6666666666667</v>
      </c>
      <c r="J14" s="7">
        <f>(SUMIFS(Transactions!$E:$E,Transactions!$A:$A,MONTH(J$2),Transactions!$I:$I,"Liability",Transactions!$F:$F,$B14))</f>
        <v>-1666.6666666666667</v>
      </c>
      <c r="K14" s="7">
        <f>(SUMIFS(Transactions!$E:$E,Transactions!$A:$A,MONTH(K$2),Transactions!$I:$I,"Liability",Transactions!$F:$F,$B14))</f>
        <v>-1666.6666666666667</v>
      </c>
      <c r="L14" s="7">
        <f>(SUMIFS(Transactions!$E:$E,Transactions!$A:$A,MONTH(L$2),Transactions!$I:$I,"Liability",Transactions!$F:$F,$B14))</f>
        <v>-1666.6666666666667</v>
      </c>
      <c r="M14" s="7">
        <f>(SUMIFS(Transactions!$E:$E,Transactions!$A:$A,MONTH(M$2),Transactions!$I:$I,"Liability",Transactions!$F:$F,$B14))</f>
        <v>-1666.6666666666667</v>
      </c>
      <c r="N14" s="7">
        <f>(SUMIFS(Transactions!$E:$E,Transactions!$A:$A,MONTH(N$2),Transactions!$I:$I,"Liability",Transactions!$F:$F,$B14))</f>
        <v>-1666.6666666666667</v>
      </c>
      <c r="O14" s="7">
        <f>(SUMIFS(Transactions!$E:$E,Transactions!$A:$A,MONTH(O$2),Transactions!$I:$I,"Liability",Transactions!$F:$F,$B14))</f>
        <v>-1666.6666666666667</v>
      </c>
      <c r="P14" s="7">
        <f>(SUMIFS(Transactions!$E:$E,Transactions!$A:$A,MONTH(P$2),Transactions!$I:$I,"Liability",Transactions!$F:$F,$B14))</f>
        <v>-1666.6666666666667</v>
      </c>
    </row>
    <row r="15" spans="2:16" ht="19.5" customHeight="1" x14ac:dyDescent="0.2">
      <c r="B15" s="145" t="str">
        <f>Categorization!D39</f>
        <v>Loan 2 - Tractor Note</v>
      </c>
      <c r="C15" s="6">
        <f t="shared" si="3"/>
        <v>-2400</v>
      </c>
      <c r="D15" s="7"/>
      <c r="E15" s="7">
        <f>(SUMIFS(Transactions!$E:$E,Transactions!$A:$A,MONTH(E$2),Transactions!$F:$F,$B15))</f>
        <v>-200</v>
      </c>
      <c r="F15" s="7">
        <f>(SUMIFS(Transactions!$E:$E,Transactions!$A:$A,MONTH(F$2),Transactions!$F:$F,$B15))</f>
        <v>-200</v>
      </c>
      <c r="G15" s="7">
        <f>(SUMIFS(Transactions!$E:$E,Transactions!$A:$A,MONTH(G$2),Transactions!$F:$F,$B15))</f>
        <v>-200</v>
      </c>
      <c r="H15" s="7">
        <f>(SUMIFS(Transactions!$E:$E,Transactions!$A:$A,MONTH(H$2),Transactions!$F:$F,$B15))</f>
        <v>-200</v>
      </c>
      <c r="I15" s="7">
        <f>(SUMIFS(Transactions!$E:$E,Transactions!$A:$A,MONTH(I$2),Transactions!$F:$F,$B15))</f>
        <v>-200</v>
      </c>
      <c r="J15" s="7">
        <f>(SUMIFS(Transactions!$E:$E,Transactions!$A:$A,MONTH(J$2),Transactions!$F:$F,$B15))</f>
        <v>-200</v>
      </c>
      <c r="K15" s="7">
        <f>(SUMIFS(Transactions!$E:$E,Transactions!$A:$A,MONTH(K$2),Transactions!$F:$F,$B15))</f>
        <v>-200</v>
      </c>
      <c r="L15" s="7">
        <f>(SUMIFS(Transactions!$E:$E,Transactions!$A:$A,MONTH(L$2),Transactions!$F:$F,$B15))</f>
        <v>-200</v>
      </c>
      <c r="M15" s="7">
        <f>(SUMIFS(Transactions!$E:$E,Transactions!$A:$A,MONTH(M$2),Transactions!$F:$F,$B15))</f>
        <v>-200</v>
      </c>
      <c r="N15" s="7">
        <f>(SUMIFS(Transactions!$E:$E,Transactions!$A:$A,MONTH(N$2),Transactions!$F:$F,$B15))</f>
        <v>-200</v>
      </c>
      <c r="O15" s="7">
        <f>(SUMIFS(Transactions!$E:$E,Transactions!$A:$A,MONTH(O$2),Transactions!$F:$F,$B15))</f>
        <v>-200</v>
      </c>
      <c r="P15" s="7">
        <f>(SUMIFS(Transactions!$E:$E,Transactions!$A:$A,MONTH(P$2),Transactions!$F:$F,$B15))</f>
        <v>-200</v>
      </c>
    </row>
    <row r="16" spans="2:16" ht="19.5" customHeight="1" x14ac:dyDescent="0.2">
      <c r="B16" s="145" t="str">
        <f>Categorization!D40</f>
        <v>Loan 3 - USDA Loan</v>
      </c>
      <c r="C16" s="6">
        <f t="shared" si="3"/>
        <v>0</v>
      </c>
      <c r="D16" s="7"/>
      <c r="E16" s="7">
        <f>(SUMIFS(Transactions!$E:$E,Transactions!$A:$A,MONTH(E$2),Transactions!$F:$F,$B16))</f>
        <v>0</v>
      </c>
      <c r="F16" s="7">
        <f>(SUMIFS(Transactions!$E:$E,Transactions!$A:$A,MONTH(F$2),Transactions!$F:$F,$B16))</f>
        <v>0</v>
      </c>
      <c r="G16" s="7">
        <f>(SUMIFS(Transactions!$E:$E,Transactions!$A:$A,MONTH(G$2),Transactions!$F:$F,$B16))</f>
        <v>0</v>
      </c>
      <c r="H16" s="7">
        <f>(SUMIFS(Transactions!$E:$E,Transactions!$A:$A,MONTH(H$2),Transactions!$F:$F,$B16))</f>
        <v>0</v>
      </c>
      <c r="I16" s="7">
        <f>(SUMIFS(Transactions!$E:$E,Transactions!$A:$A,MONTH(I$2),Transactions!$F:$F,$B16))</f>
        <v>0</v>
      </c>
      <c r="J16" s="7">
        <f>(SUMIFS(Transactions!$E:$E,Transactions!$A:$A,MONTH(J$2),Transactions!$F:$F,$B16))</f>
        <v>0</v>
      </c>
      <c r="K16" s="7">
        <f>(SUMIFS(Transactions!$E:$E,Transactions!$A:$A,MONTH(K$2),Transactions!$F:$F,$B16))</f>
        <v>0</v>
      </c>
      <c r="L16" s="7">
        <f>(SUMIFS(Transactions!$E:$E,Transactions!$A:$A,MONTH(L$2),Transactions!$F:$F,$B16))</f>
        <v>0</v>
      </c>
      <c r="M16" s="7">
        <f>(SUMIFS(Transactions!$E:$E,Transactions!$A:$A,MONTH(M$2),Transactions!$F:$F,$B16))</f>
        <v>0</v>
      </c>
      <c r="N16" s="7">
        <f>(SUMIFS(Transactions!$E:$E,Transactions!$A:$A,MONTH(N$2),Transactions!$F:$F,$B16))</f>
        <v>0</v>
      </c>
      <c r="O16" s="7">
        <f>(SUMIFS(Transactions!$E:$E,Transactions!$A:$A,MONTH(O$2),Transactions!$F:$F,$B16))</f>
        <v>0</v>
      </c>
      <c r="P16" s="7">
        <f>(SUMIFS(Transactions!$E:$E,Transactions!$A:$A,MONTH(P$2),Transactions!$F:$F,$B16))</f>
        <v>0</v>
      </c>
    </row>
    <row r="17" spans="2:16" ht="19.5" customHeight="1" x14ac:dyDescent="0.2">
      <c r="B17" s="145" t="str">
        <f>Categorization!D41</f>
        <v xml:space="preserve">Loan 4 - </v>
      </c>
      <c r="C17" s="6">
        <f t="shared" si="3"/>
        <v>0</v>
      </c>
      <c r="D17" s="7"/>
      <c r="E17" s="7">
        <f>(SUMIFS(Transactions!$E:$E,Transactions!$A:$A,MONTH(E$2),Transactions!$F:$F,$B17))</f>
        <v>0</v>
      </c>
      <c r="F17" s="7">
        <f>(SUMIFS(Transactions!$E:$E,Transactions!$A:$A,MONTH(F$2),Transactions!$F:$F,$B17))</f>
        <v>0</v>
      </c>
      <c r="G17" s="7">
        <f>(SUMIFS(Transactions!$E:$E,Transactions!$A:$A,MONTH(G$2),Transactions!$F:$F,$B17))</f>
        <v>0</v>
      </c>
      <c r="H17" s="7">
        <f>(SUMIFS(Transactions!$E:$E,Transactions!$A:$A,MONTH(H$2),Transactions!$F:$F,$B17))</f>
        <v>0</v>
      </c>
      <c r="I17" s="7">
        <f>(SUMIFS(Transactions!$E:$E,Transactions!$A:$A,MONTH(I$2),Transactions!$F:$F,$B17))</f>
        <v>0</v>
      </c>
      <c r="J17" s="7">
        <f>(SUMIFS(Transactions!$E:$E,Transactions!$A:$A,MONTH(J$2),Transactions!$F:$F,$B17))</f>
        <v>0</v>
      </c>
      <c r="K17" s="7">
        <f>(SUMIFS(Transactions!$E:$E,Transactions!$A:$A,MONTH(K$2),Transactions!$F:$F,$B17))</f>
        <v>0</v>
      </c>
      <c r="L17" s="7">
        <f>(SUMIFS(Transactions!$E:$E,Transactions!$A:$A,MONTH(L$2),Transactions!$F:$F,$B17))</f>
        <v>0</v>
      </c>
      <c r="M17" s="7">
        <f>(SUMIFS(Transactions!$E:$E,Transactions!$A:$A,MONTH(M$2),Transactions!$F:$F,$B17))</f>
        <v>0</v>
      </c>
      <c r="N17" s="7">
        <f>(SUMIFS(Transactions!$E:$E,Transactions!$A:$A,MONTH(N$2),Transactions!$F:$F,$B17))</f>
        <v>0</v>
      </c>
      <c r="O17" s="7">
        <f>(SUMIFS(Transactions!$E:$E,Transactions!$A:$A,MONTH(O$2),Transactions!$F:$F,$B17))</f>
        <v>0</v>
      </c>
      <c r="P17" s="7">
        <f>(SUMIFS(Transactions!$E:$E,Transactions!$A:$A,MONTH(P$2),Transactions!$F:$F,$B17))</f>
        <v>0</v>
      </c>
    </row>
    <row r="18" spans="2:16" ht="19.5" customHeight="1" x14ac:dyDescent="0.2">
      <c r="B18" s="145" t="str">
        <f>Categorization!D42</f>
        <v xml:space="preserve">Loan 5 - </v>
      </c>
      <c r="C18" s="6">
        <f t="shared" si="3"/>
        <v>0</v>
      </c>
      <c r="D18" s="7"/>
      <c r="E18" s="7">
        <f>(SUMIFS(Transactions!$E:$E,Transactions!$A:$A,MONTH(E$2),Transactions!$F:$F,$B18))</f>
        <v>0</v>
      </c>
      <c r="F18" s="7">
        <f>(SUMIFS(Transactions!$E:$E,Transactions!$A:$A,MONTH(F$2),Transactions!$F:$F,$B18))</f>
        <v>0</v>
      </c>
      <c r="G18" s="7">
        <f>(SUMIFS(Transactions!$E:$E,Transactions!$A:$A,MONTH(G$2),Transactions!$F:$F,$B18))</f>
        <v>0</v>
      </c>
      <c r="H18" s="7">
        <f>(SUMIFS(Transactions!$E:$E,Transactions!$A:$A,MONTH(H$2),Transactions!$F:$F,$B18))</f>
        <v>0</v>
      </c>
      <c r="I18" s="7">
        <f>(SUMIFS(Transactions!$E:$E,Transactions!$A:$A,MONTH(I$2),Transactions!$F:$F,$B18))</f>
        <v>0</v>
      </c>
      <c r="J18" s="7">
        <f>(SUMIFS(Transactions!$E:$E,Transactions!$A:$A,MONTH(J$2),Transactions!$F:$F,$B18))</f>
        <v>0</v>
      </c>
      <c r="K18" s="7">
        <f>(SUMIFS(Transactions!$E:$E,Transactions!$A:$A,MONTH(K$2),Transactions!$F:$F,$B18))</f>
        <v>0</v>
      </c>
      <c r="L18" s="7">
        <f>(SUMIFS(Transactions!$E:$E,Transactions!$A:$A,MONTH(L$2),Transactions!$F:$F,$B18))</f>
        <v>0</v>
      </c>
      <c r="M18" s="7">
        <f>(SUMIFS(Transactions!$E:$E,Transactions!$A:$A,MONTH(M$2),Transactions!$F:$F,$B18))</f>
        <v>0</v>
      </c>
      <c r="N18" s="7">
        <f>(SUMIFS(Transactions!$E:$E,Transactions!$A:$A,MONTH(N$2),Transactions!$F:$F,$B18))</f>
        <v>0</v>
      </c>
      <c r="O18" s="7">
        <f>(SUMIFS(Transactions!$E:$E,Transactions!$A:$A,MONTH(O$2),Transactions!$F:$F,$B18))</f>
        <v>0</v>
      </c>
      <c r="P18" s="7">
        <f>(SUMIFS(Transactions!$E:$E,Transactions!$A:$A,MONTH(P$2),Transactions!$F:$F,$B18))</f>
        <v>0</v>
      </c>
    </row>
    <row r="19" spans="2:16" ht="19.5" customHeight="1" x14ac:dyDescent="0.2">
      <c r="B19" s="145" t="str">
        <f>Categorization!D47</f>
        <v>Other Liabilities</v>
      </c>
      <c r="C19" s="6">
        <f t="shared" si="3"/>
        <v>0</v>
      </c>
      <c r="D19" s="7"/>
      <c r="E19" s="7">
        <f>(SUMIFS(Transactions!$E:$E,Transactions!$A:$A,MONTH(E$2),Transactions!$F:$F,$B19))</f>
        <v>0</v>
      </c>
      <c r="F19" s="7">
        <f>(SUMIFS(Transactions!$E:$E,Transactions!$A:$A,MONTH(F$2),Transactions!$F:$F,$B19))</f>
        <v>0</v>
      </c>
      <c r="G19" s="7">
        <f>(SUMIFS(Transactions!$E:$E,Transactions!$A:$A,MONTH(G$2),Transactions!$F:$F,$B19))</f>
        <v>0</v>
      </c>
      <c r="H19" s="7">
        <f>(SUMIFS(Transactions!$E:$E,Transactions!$A:$A,MONTH(H$2),Transactions!$F:$F,$B19))</f>
        <v>0</v>
      </c>
      <c r="I19" s="7">
        <f>(SUMIFS(Transactions!$E:$E,Transactions!$A:$A,MONTH(I$2),Transactions!$F:$F,$B19))</f>
        <v>0</v>
      </c>
      <c r="J19" s="7">
        <f>(SUMIFS(Transactions!$E:$E,Transactions!$A:$A,MONTH(J$2),Transactions!$F:$F,$B19))</f>
        <v>0</v>
      </c>
      <c r="K19" s="7">
        <f>(SUMIFS(Transactions!$E:$E,Transactions!$A:$A,MONTH(K$2),Transactions!$F:$F,$B19))</f>
        <v>0</v>
      </c>
      <c r="L19" s="7">
        <f>(SUMIFS(Transactions!$E:$E,Transactions!$A:$A,MONTH(L$2),Transactions!$F:$F,$B19))</f>
        <v>0</v>
      </c>
      <c r="M19" s="7">
        <f>(SUMIFS(Transactions!$E:$E,Transactions!$A:$A,MONTH(M$2),Transactions!$F:$F,$B19))</f>
        <v>0</v>
      </c>
      <c r="N19" s="7">
        <f>(SUMIFS(Transactions!$E:$E,Transactions!$A:$A,MONTH(N$2),Transactions!$F:$F,$B19))</f>
        <v>0</v>
      </c>
      <c r="O19" s="7">
        <f>(SUMIFS(Transactions!$E:$E,Transactions!$A:$A,MONTH(O$2),Transactions!$F:$F,$B19))</f>
        <v>0</v>
      </c>
      <c r="P19" s="7">
        <f>(SUMIFS(Transactions!$E:$E,Transactions!$A:$A,MONTH(P$2),Transactions!$F:$F,$B19))</f>
        <v>0</v>
      </c>
    </row>
    <row r="20" spans="2:16" ht="19.5" customHeight="1" x14ac:dyDescent="0.2">
      <c r="B20" s="145"/>
      <c r="C20" s="6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2:16" ht="19.5" customHeight="1" x14ac:dyDescent="0.2">
      <c r="B21" s="145" t="str">
        <f>Categorization!D43</f>
        <v>Mortgage 1 - 25 Acre Farm</v>
      </c>
      <c r="C21" s="6">
        <f>SUM(E21:P21)</f>
        <v>-5457.2999999999993</v>
      </c>
      <c r="D21" s="7"/>
      <c r="E21" s="7">
        <f>(SUMIFS(Transactions!$E:$E,Transactions!$A:$A,MONTH(E$2),Transactions!$F:$F,$B21))</f>
        <v>-545.73</v>
      </c>
      <c r="F21" s="7">
        <f>(SUMIFS(Transactions!$E:$E,Transactions!$A:$A,MONTH(F$2),Transactions!$F:$F,$B21))</f>
        <v>-545.73</v>
      </c>
      <c r="G21" s="7">
        <f>(SUMIFS(Transactions!$E:$E,Transactions!$A:$A,MONTH(G$2),Transactions!$F:$F,$B21))</f>
        <v>-545.73</v>
      </c>
      <c r="H21" s="7">
        <f>(SUMIFS(Transactions!$E:$E,Transactions!$A:$A,MONTH(H$2),Transactions!$F:$F,$B21))</f>
        <v>-545.73</v>
      </c>
      <c r="I21" s="7">
        <f>(SUMIFS(Transactions!$E:$E,Transactions!$A:$A,MONTH(I$2),Transactions!$F:$F,$B21))</f>
        <v>-545.73</v>
      </c>
      <c r="J21" s="7">
        <f>(SUMIFS(Transactions!$E:$E,Transactions!$A:$A,MONTH(J$2),Transactions!$F:$F,$B21))</f>
        <v>-545.73</v>
      </c>
      <c r="K21" s="7">
        <f>(SUMIFS(Transactions!$E:$E,Transactions!$A:$A,MONTH(K$2),Transactions!$F:$F,$B21))</f>
        <v>-545.73</v>
      </c>
      <c r="L21" s="7">
        <f>(SUMIFS(Transactions!$E:$E,Transactions!$A:$A,MONTH(L$2),Transactions!$F:$F,$B21))</f>
        <v>-545.73</v>
      </c>
      <c r="M21" s="7">
        <f>(SUMIFS(Transactions!$E:$E,Transactions!$A:$A,MONTH(M$2),Transactions!$F:$F,$B21))</f>
        <v>-545.73</v>
      </c>
      <c r="N21" s="7">
        <f>(SUMIFS(Transactions!$E:$E,Transactions!$A:$A,MONTH(N$2),Transactions!$F:$F,$B21))</f>
        <v>-545.73</v>
      </c>
      <c r="O21" s="7">
        <f>(SUMIFS(Transactions!$E:$E,Transactions!$A:$A,MONTH(O$2),Transactions!$I:$I,"Financing",Transactions!$F:$F,$B21))</f>
        <v>0</v>
      </c>
      <c r="P21" s="7">
        <f>(SUMIFS(Transactions!$E:$E,Transactions!$A:$A,MONTH(P$2),Transactions!$I:$I,"Financing",Transactions!$F:$F,$B21))</f>
        <v>0</v>
      </c>
    </row>
    <row r="22" spans="2:16" ht="19.5" customHeight="1" x14ac:dyDescent="0.2">
      <c r="B22" s="145" t="str">
        <f>Categorization!D44</f>
        <v xml:space="preserve">Mortgage 2 - </v>
      </c>
      <c r="C22" s="6">
        <f>SUM(E22:P22)</f>
        <v>0</v>
      </c>
      <c r="D22" s="7"/>
      <c r="E22" s="7">
        <f>(SUMIFS(Transactions!$E:$E,Transactions!$A:$A,MONTH(E$2),Transactions!$I:$I,"Financing",Transactions!$F:$F,$B22))</f>
        <v>0</v>
      </c>
      <c r="F22" s="7">
        <f>(SUMIFS(Transactions!$E:$E,Transactions!$A:$A,MONTH(F$2),Transactions!$I:$I,"Financing",Transactions!$F:$F,$B22))</f>
        <v>0</v>
      </c>
      <c r="G22" s="7">
        <f>(SUMIFS(Transactions!$E:$E,Transactions!$A:$A,MONTH(G$2),Transactions!$I:$I,"Financing",Transactions!$F:$F,$B22))</f>
        <v>0</v>
      </c>
      <c r="H22" s="7">
        <f>(SUMIFS(Transactions!$E:$E,Transactions!$A:$A,MONTH(H$2),Transactions!$I:$I,"Financing",Transactions!$F:$F,$B22))</f>
        <v>0</v>
      </c>
      <c r="I22" s="7">
        <f>(SUMIFS(Transactions!$E:$E,Transactions!$A:$A,MONTH(I$2),Transactions!$I:$I,"Financing",Transactions!$F:$F,$B22))</f>
        <v>0</v>
      </c>
      <c r="J22" s="7">
        <f>(SUMIFS(Transactions!$E:$E,Transactions!$A:$A,MONTH(J$2),Transactions!$I:$I,"Financing",Transactions!$F:$F,$B22))</f>
        <v>0</v>
      </c>
      <c r="K22" s="7">
        <f>(SUMIFS(Transactions!$E:$E,Transactions!$A:$A,MONTH(K$2),Transactions!$I:$I,"Financing",Transactions!$F:$F,$B22))</f>
        <v>0</v>
      </c>
      <c r="L22" s="7">
        <f>(SUMIFS(Transactions!$E:$E,Transactions!$A:$A,MONTH(L$2),Transactions!$I:$I,"Financing",Transactions!$F:$F,$B22))</f>
        <v>0</v>
      </c>
      <c r="M22" s="7">
        <f>(SUMIFS(Transactions!$E:$E,Transactions!$A:$A,MONTH(M$2),Transactions!$I:$I,"Financing",Transactions!$F:$F,$B22))</f>
        <v>0</v>
      </c>
      <c r="N22" s="7">
        <f>(SUMIFS(Transactions!$E:$E,Transactions!$A:$A,MONTH(N$2),Transactions!$I:$I,"Financing",Transactions!$F:$F,$B22))</f>
        <v>0</v>
      </c>
      <c r="O22" s="7">
        <f>(SUMIFS(Transactions!$E:$E,Transactions!$A:$A,MONTH(O$2),Transactions!$I:$I,"Financing",Transactions!$F:$F,$B22))</f>
        <v>0</v>
      </c>
      <c r="P22" s="7">
        <f>(SUMIFS(Transactions!$E:$E,Transactions!$A:$A,MONTH(P$2),Transactions!$I:$I,"Financing",Transactions!$F:$F,$B22))</f>
        <v>0</v>
      </c>
    </row>
    <row r="23" spans="2:16" ht="19.5" customHeight="1" x14ac:dyDescent="0.2">
      <c r="B23" s="145" t="str">
        <f>Categorization!D45</f>
        <v xml:space="preserve">Mortgage 3 - </v>
      </c>
      <c r="C23" s="6">
        <f>SUM(E23:P23)</f>
        <v>0</v>
      </c>
      <c r="D23" s="7"/>
      <c r="E23" s="7">
        <f>(SUMIFS(Transactions!$E:$E,Transactions!$A:$A,MONTH(E$2),Transactions!$I:$I,"Financing",Transactions!$F:$F,$B23))</f>
        <v>0</v>
      </c>
      <c r="F23" s="7">
        <f>(SUMIFS(Transactions!$E:$E,Transactions!$A:$A,MONTH(F$2),Transactions!$I:$I,"Financing",Transactions!$F:$F,$B23))</f>
        <v>0</v>
      </c>
      <c r="G23" s="7">
        <f>(SUMIFS(Transactions!$E:$E,Transactions!$A:$A,MONTH(G$2),Transactions!$I:$I,"Financing",Transactions!$F:$F,$B23))</f>
        <v>0</v>
      </c>
      <c r="H23" s="7">
        <f>(SUMIFS(Transactions!$E:$E,Transactions!$A:$A,MONTH(H$2),Transactions!$I:$I,"Financing",Transactions!$F:$F,$B23))</f>
        <v>0</v>
      </c>
      <c r="I23" s="7">
        <f>(SUMIFS(Transactions!$E:$E,Transactions!$A:$A,MONTH(I$2),Transactions!$I:$I,"Financing",Transactions!$F:$F,$B23))</f>
        <v>0</v>
      </c>
      <c r="J23" s="7">
        <f>(SUMIFS(Transactions!$E:$E,Transactions!$A:$A,MONTH(J$2),Transactions!$I:$I,"Financing",Transactions!$F:$F,$B23))</f>
        <v>0</v>
      </c>
      <c r="K23" s="7">
        <f>(SUMIFS(Transactions!$E:$E,Transactions!$A:$A,MONTH(K$2),Transactions!$I:$I,"Financing",Transactions!$F:$F,$B23))</f>
        <v>0</v>
      </c>
      <c r="L23" s="7">
        <f>(SUMIFS(Transactions!$E:$E,Transactions!$A:$A,MONTH(L$2),Transactions!$I:$I,"Financing",Transactions!$F:$F,$B23))</f>
        <v>0</v>
      </c>
      <c r="M23" s="7">
        <f>(SUMIFS(Transactions!$E:$E,Transactions!$A:$A,MONTH(M$2),Transactions!$I:$I,"Financing",Transactions!$F:$F,$B23))</f>
        <v>0</v>
      </c>
      <c r="N23" s="7">
        <f>(SUMIFS(Transactions!$E:$E,Transactions!$A:$A,MONTH(N$2),Transactions!$I:$I,"Financing",Transactions!$F:$F,$B23))</f>
        <v>0</v>
      </c>
      <c r="O23" s="7">
        <f>(SUMIFS(Transactions!$E:$E,Transactions!$A:$A,MONTH(O$2),Transactions!$I:$I,"Financing",Transactions!$F:$F,$B23))</f>
        <v>0</v>
      </c>
      <c r="P23" s="7">
        <f>(SUMIFS(Transactions!$E:$E,Transactions!$A:$A,MONTH(P$2),Transactions!$I:$I,"Financing",Transactions!$F:$F,$B23))</f>
        <v>0</v>
      </c>
    </row>
    <row r="24" spans="2:16" ht="19.5" customHeight="1" x14ac:dyDescent="0.2">
      <c r="B24" s="145" t="str">
        <f>Categorization!D46</f>
        <v xml:space="preserve">Mortgage 4 - </v>
      </c>
      <c r="C24" s="6">
        <f>SUM(E24:P24)</f>
        <v>0</v>
      </c>
      <c r="D24" s="7"/>
      <c r="E24" s="7">
        <f>(SUMIFS(Transactions!$E:$E,Transactions!$A:$A,MONTH(E$2),Transactions!$I:$I,"Financing",Transactions!$F:$F,$B24))</f>
        <v>0</v>
      </c>
      <c r="F24" s="7">
        <f>(SUMIFS(Transactions!$E:$E,Transactions!$A:$A,MONTH(F$2),Transactions!$I:$I,"Financing",Transactions!$F:$F,$B24))</f>
        <v>0</v>
      </c>
      <c r="G24" s="7">
        <f>(SUMIFS(Transactions!$E:$E,Transactions!$A:$A,MONTH(G$2),Transactions!$I:$I,"Financing",Transactions!$F:$F,$B24))</f>
        <v>0</v>
      </c>
      <c r="H24" s="7">
        <f>(SUMIFS(Transactions!$E:$E,Transactions!$A:$A,MONTH(H$2),Transactions!$I:$I,"Financing",Transactions!$F:$F,$B24))</f>
        <v>0</v>
      </c>
      <c r="I24" s="7">
        <f>(SUMIFS(Transactions!$E:$E,Transactions!$A:$A,MONTH(I$2),Transactions!$I:$I,"Financing",Transactions!$F:$F,$B24))</f>
        <v>0</v>
      </c>
      <c r="J24" s="7">
        <f>(SUMIFS(Transactions!$E:$E,Transactions!$A:$A,MONTH(J$2),Transactions!$I:$I,"Financing",Transactions!$F:$F,$B24))</f>
        <v>0</v>
      </c>
      <c r="K24" s="7">
        <f>(SUMIFS(Transactions!$E:$E,Transactions!$A:$A,MONTH(K$2),Transactions!$I:$I,"Financing",Transactions!$F:$F,$B24))</f>
        <v>0</v>
      </c>
      <c r="L24" s="7">
        <f>(SUMIFS(Transactions!$E:$E,Transactions!$A:$A,MONTH(L$2),Transactions!$I:$I,"Financing",Transactions!$F:$F,$B24))</f>
        <v>0</v>
      </c>
      <c r="M24" s="7">
        <f>(SUMIFS(Transactions!$E:$E,Transactions!$A:$A,MONTH(M$2),Transactions!$I:$I,"Financing",Transactions!$F:$F,$B24))</f>
        <v>0</v>
      </c>
      <c r="N24" s="7">
        <f>(SUMIFS(Transactions!$E:$E,Transactions!$A:$A,MONTH(N$2),Transactions!$I:$I,"Financing",Transactions!$F:$F,$B24))</f>
        <v>0</v>
      </c>
      <c r="O24" s="7">
        <f>(SUMIFS(Transactions!$E:$E,Transactions!$A:$A,MONTH(O$2),Transactions!$I:$I,"Financing",Transactions!$F:$F,$B24))</f>
        <v>0</v>
      </c>
      <c r="P24" s="7">
        <f>(SUMIFS(Transactions!$E:$E,Transactions!$A:$A,MONTH(P$2),Transactions!$I:$I,"Financing",Transactions!$F:$F,$B24))</f>
        <v>0</v>
      </c>
    </row>
    <row r="25" spans="2:16" ht="19.5" customHeight="1" x14ac:dyDescent="0.2">
      <c r="B25" s="145"/>
      <c r="C25" s="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2:16" ht="19.5" customHeight="1" x14ac:dyDescent="0.2">
      <c r="B26" s="145" t="s">
        <v>251</v>
      </c>
      <c r="C26" s="6">
        <f t="shared" si="3"/>
        <v>0</v>
      </c>
      <c r="D26" s="7"/>
      <c r="E26" s="7">
        <f>(SUMIFS(Transactions!$E:$E,Transactions!$A:$A,MONTH(E$2),Transactions!$I:$I,"Financing",Transactions!$F:$F,$B26))</f>
        <v>0</v>
      </c>
      <c r="F26" s="7">
        <f>(SUMIFS(Transactions!$E:$E,Transactions!$A:$A,MONTH(F$2),Transactions!$I:$I,"Financing",Transactions!$F:$F,$B26))</f>
        <v>0</v>
      </c>
      <c r="G26" s="7">
        <f>(SUMIFS(Transactions!$E:$E,Transactions!$A:$A,MONTH(G$2),Transactions!$I:$I,"Financing",Transactions!$F:$F,$B26))</f>
        <v>0</v>
      </c>
      <c r="H26" s="7">
        <f>(SUMIFS(Transactions!$E:$E,Transactions!$A:$A,MONTH(H$2),Transactions!$I:$I,"Financing",Transactions!$F:$F,$B26))</f>
        <v>0</v>
      </c>
      <c r="I26" s="7">
        <f>(SUMIFS(Transactions!$E:$E,Transactions!$A:$A,MONTH(I$2),Transactions!$I:$I,"Financing",Transactions!$F:$F,$B26))</f>
        <v>0</v>
      </c>
      <c r="J26" s="7">
        <f>(SUMIFS(Transactions!$E:$E,Transactions!$A:$A,MONTH(J$2),Transactions!$I:$I,"Financing",Transactions!$F:$F,$B26))</f>
        <v>0</v>
      </c>
      <c r="K26" s="7">
        <f>(SUMIFS(Transactions!$E:$E,Transactions!$A:$A,MONTH(K$2),Transactions!$I:$I,"Financing",Transactions!$F:$F,$B26))</f>
        <v>0</v>
      </c>
      <c r="L26" s="7">
        <f>(SUMIFS(Transactions!$E:$E,Transactions!$A:$A,MONTH(L$2),Transactions!$I:$I,"Financing",Transactions!$F:$F,$B26))</f>
        <v>0</v>
      </c>
      <c r="M26" s="7">
        <f>(SUMIFS(Transactions!$E:$E,Transactions!$A:$A,MONTH(M$2),Transactions!$I:$I,"Financing",Transactions!$F:$F,$B26))</f>
        <v>0</v>
      </c>
      <c r="N26" s="7">
        <f>(SUMIFS(Transactions!$E:$E,Transactions!$A:$A,MONTH(N$2),Transactions!$I:$I,"Financing",Transactions!$F:$F,$B26))</f>
        <v>0</v>
      </c>
      <c r="O26" s="7">
        <f>(SUMIFS(Transactions!$E:$E,Transactions!$A:$A,MONTH(O$2),Transactions!$I:$I,"Financing",Transactions!$F:$F,$B26))</f>
        <v>0</v>
      </c>
      <c r="P26" s="7">
        <f>(SUMIFS(Transactions!$E:$E,Transactions!$A:$A,MONTH(P$2),Transactions!$I:$I,"Financing",Transactions!$F:$F,$B26))</f>
        <v>0</v>
      </c>
    </row>
    <row r="27" spans="2:16" ht="19.5" customHeight="1" x14ac:dyDescent="0.2">
      <c r="B27" s="145" t="s">
        <v>252</v>
      </c>
      <c r="C27" s="6">
        <f t="shared" si="3"/>
        <v>0</v>
      </c>
      <c r="D27" s="7"/>
      <c r="E27" s="7">
        <f>(SUMIFS(Transactions!$E:$E,Transactions!$A:$A,MONTH(E$2),Transactions!$I:$I,"Financing",Transactions!$F:$F,$B27))</f>
        <v>0</v>
      </c>
      <c r="F27" s="7">
        <f>(SUMIFS(Transactions!$E:$E,Transactions!$A:$A,MONTH(F$2),Transactions!$I:$I,"Financing",Transactions!$F:$F,$B27))</f>
        <v>0</v>
      </c>
      <c r="G27" s="7">
        <f>(SUMIFS(Transactions!$E:$E,Transactions!$A:$A,MONTH(G$2),Transactions!$I:$I,"Financing",Transactions!$F:$F,$B27))</f>
        <v>0</v>
      </c>
      <c r="H27" s="7">
        <f>(SUMIFS(Transactions!$E:$E,Transactions!$A:$A,MONTH(H$2),Transactions!$I:$I,"Financing",Transactions!$F:$F,$B27))</f>
        <v>0</v>
      </c>
      <c r="I27" s="7">
        <f>(SUMIFS(Transactions!$E:$E,Transactions!$A:$A,MONTH(I$2),Transactions!$I:$I,"Financing",Transactions!$F:$F,$B27))</f>
        <v>0</v>
      </c>
      <c r="J27" s="7">
        <f>(SUMIFS(Transactions!$E:$E,Transactions!$A:$A,MONTH(J$2),Transactions!$I:$I,"Financing",Transactions!$F:$F,$B27))</f>
        <v>0</v>
      </c>
      <c r="K27" s="7">
        <f>(SUMIFS(Transactions!$E:$E,Transactions!$A:$A,MONTH(K$2),Transactions!$I:$I,"Financing",Transactions!$F:$F,$B27))</f>
        <v>0</v>
      </c>
      <c r="L27" s="7">
        <f>(SUMIFS(Transactions!$E:$E,Transactions!$A:$A,MONTH(L$2),Transactions!$I:$I,"Financing",Transactions!$F:$F,$B27))</f>
        <v>0</v>
      </c>
      <c r="M27" s="7">
        <f>(SUMIFS(Transactions!$E:$E,Transactions!$A:$A,MONTH(M$2),Transactions!$I:$I,"Financing",Transactions!$F:$F,$B27))</f>
        <v>0</v>
      </c>
      <c r="N27" s="7">
        <f>(SUMIFS(Transactions!$E:$E,Transactions!$A:$A,MONTH(N$2),Transactions!$I:$I,"Financing",Transactions!$F:$F,$B27))</f>
        <v>0</v>
      </c>
      <c r="O27" s="7">
        <f>(SUMIFS(Transactions!$E:$E,Transactions!$A:$A,MONTH(O$2),Transactions!$I:$I,"Financing",Transactions!$F:$F,$B27))</f>
        <v>0</v>
      </c>
      <c r="P27" s="7">
        <f>(SUMIFS(Transactions!$E:$E,Transactions!$A:$A,MONTH(P$2),Transactions!$I:$I,"Financing",Transactions!$F:$F,$B27))</f>
        <v>0</v>
      </c>
    </row>
    <row r="28" spans="2:16" ht="19.5" customHeight="1" x14ac:dyDescent="0.2">
      <c r="B28" s="145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2:16" ht="19.5" customHeight="1" x14ac:dyDescent="0.2">
      <c r="B29" s="145" t="s">
        <v>259</v>
      </c>
      <c r="C29" s="6">
        <f t="shared" si="3"/>
        <v>0</v>
      </c>
      <c r="D29" s="7"/>
      <c r="E29" s="7">
        <f>(SUMIFS(Transactions!$E:$E,Transactions!$A:$A,MONTH(E$2),Transactions!$I:$I,"Financing",Transactions!$F:$F,$B29))</f>
        <v>0</v>
      </c>
      <c r="F29" s="7">
        <f>(SUMIFS(Transactions!$E:$E,Transactions!$A:$A,MONTH(F$2),Transactions!$I:$I,"Financing",Transactions!$F:$F,$B29))</f>
        <v>0</v>
      </c>
      <c r="G29" s="7">
        <f>(SUMIFS(Transactions!$E:$E,Transactions!$A:$A,MONTH(G$2),Transactions!$I:$I,"Financing",Transactions!$F:$F,$B29))</f>
        <v>0</v>
      </c>
      <c r="H29" s="7">
        <f>(SUMIFS(Transactions!$E:$E,Transactions!$A:$A,MONTH(H$2),Transactions!$I:$I,"Financing",Transactions!$F:$F,$B29))</f>
        <v>0</v>
      </c>
      <c r="I29" s="7">
        <f>(SUMIFS(Transactions!$E:$E,Transactions!$A:$A,MONTH(I$2),Transactions!$I:$I,"Financing",Transactions!$F:$F,$B29))</f>
        <v>0</v>
      </c>
      <c r="J29" s="7">
        <f>(SUMIFS(Transactions!$E:$E,Transactions!$A:$A,MONTH(J$2),Transactions!$I:$I,"Financing",Transactions!$F:$F,$B29))</f>
        <v>0</v>
      </c>
      <c r="K29" s="7">
        <f>(SUMIFS(Transactions!$E:$E,Transactions!$A:$A,MONTH(K$2),Transactions!$I:$I,"Financing",Transactions!$F:$F,$B29))</f>
        <v>0</v>
      </c>
      <c r="L29" s="7">
        <f>(SUMIFS(Transactions!$E:$E,Transactions!$A:$A,MONTH(L$2),Transactions!$I:$I,"Financing",Transactions!$F:$F,$B29))</f>
        <v>0</v>
      </c>
      <c r="M29" s="7">
        <f>(SUMIFS(Transactions!$E:$E,Transactions!$A:$A,MONTH(M$2),Transactions!$I:$I,"Financing",Transactions!$F:$F,$B29))</f>
        <v>0</v>
      </c>
      <c r="N29" s="7">
        <f>(SUMIFS(Transactions!$E:$E,Transactions!$A:$A,MONTH(N$2),Transactions!$I:$I,"Financing",Transactions!$F:$F,$B29))</f>
        <v>0</v>
      </c>
      <c r="O29" s="7">
        <f>(SUMIFS(Transactions!$E:$E,Transactions!$A:$A,MONTH(O$2),Transactions!$I:$I,"Financing",Transactions!$F:$F,$B29))</f>
        <v>0</v>
      </c>
      <c r="P29" s="7">
        <f>(SUMIFS(Transactions!$E:$E,Transactions!$A:$A,MONTH(P$2),Transactions!$I:$I,"Financing",Transactions!$F:$F,$B29))</f>
        <v>0</v>
      </c>
    </row>
    <row r="30" spans="2:16" ht="19.5" customHeight="1" x14ac:dyDescent="0.2">
      <c r="B30" s="145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2:16" ht="19.5" customHeight="1" thickBot="1" x14ac:dyDescent="0.25"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2:16" ht="19.5" customHeight="1" thickTop="1" x14ac:dyDescent="0.2">
      <c r="B32" s="147" t="s">
        <v>85</v>
      </c>
      <c r="C32" s="8">
        <f>SUM(C3,C8,C13)</f>
        <v>22538.556666666664</v>
      </c>
      <c r="D32" s="9"/>
      <c r="E32" s="9">
        <f>SUM(E3,E8,E13)</f>
        <v>35887.629999999997</v>
      </c>
      <c r="F32" s="9">
        <f>SUM(F3,F8,F13)</f>
        <v>-24143.18</v>
      </c>
      <c r="G32" s="9">
        <f>SUM(G3,G8,G13)</f>
        <v>317.70666666666693</v>
      </c>
      <c r="H32" s="9">
        <f>SUM(H3,H8,H13)</f>
        <v>17292.766666666666</v>
      </c>
      <c r="I32" s="9">
        <f>SUM(I3,I8,I13)</f>
        <v>17358.766666666666</v>
      </c>
      <c r="J32" s="9">
        <f>SUM(J3,J8,J13)</f>
        <v>10747.036666666663</v>
      </c>
      <c r="K32" s="9">
        <f>SUM(K3,K8,K13)</f>
        <v>-551.66333333333318</v>
      </c>
      <c r="L32" s="9">
        <f>SUM(L3,L8,L13)</f>
        <v>-2639.353333333333</v>
      </c>
      <c r="M32" s="9">
        <f>SUM(M3,M8,M13)</f>
        <v>-4775.6633333333339</v>
      </c>
      <c r="N32" s="9">
        <f>SUM(N3,N8,N13)</f>
        <v>-6799.9633333333322</v>
      </c>
      <c r="O32" s="9">
        <f>SUM(O3,O8,O13)</f>
        <v>-10946.193333333333</v>
      </c>
      <c r="P32" s="9">
        <f>SUM(P3,P8,P13)</f>
        <v>-9209.3333333333321</v>
      </c>
    </row>
    <row r="33" spans="2:16" ht="19.5" customHeight="1" x14ac:dyDescent="0.2">
      <c r="B33" s="146"/>
      <c r="C33" s="11"/>
      <c r="D33" s="10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2:16" ht="19.5" customHeight="1" x14ac:dyDescent="0.2">
      <c r="B34" s="148" t="s">
        <v>86</v>
      </c>
      <c r="C34" s="7">
        <f>E34</f>
        <v>150000</v>
      </c>
      <c r="D34" s="7"/>
      <c r="E34" s="13">
        <v>150000</v>
      </c>
      <c r="F34" s="7">
        <f>IF(F32=0,"",E35)</f>
        <v>185887.63</v>
      </c>
      <c r="G34" s="7">
        <f t="shared" ref="G34:P34" si="4">IF(G32=0,"",F35)</f>
        <v>161744.45000000001</v>
      </c>
      <c r="H34" s="7">
        <f t="shared" si="4"/>
        <v>162062.15666666668</v>
      </c>
      <c r="I34" s="7">
        <f t="shared" si="4"/>
        <v>179354.92333333334</v>
      </c>
      <c r="J34" s="7">
        <f t="shared" si="4"/>
        <v>196713.69</v>
      </c>
      <c r="K34" s="7">
        <f t="shared" si="4"/>
        <v>207460.72666666665</v>
      </c>
      <c r="L34" s="7">
        <f t="shared" si="4"/>
        <v>206909.06333333332</v>
      </c>
      <c r="M34" s="7">
        <f t="shared" si="4"/>
        <v>204269.71</v>
      </c>
      <c r="N34" s="7">
        <f t="shared" si="4"/>
        <v>199494.04666666666</v>
      </c>
      <c r="O34" s="7">
        <f t="shared" si="4"/>
        <v>192694.08333333334</v>
      </c>
      <c r="P34" s="7">
        <f t="shared" si="4"/>
        <v>181747.89</v>
      </c>
    </row>
    <row r="35" spans="2:16" ht="19.5" customHeight="1" x14ac:dyDescent="0.2">
      <c r="B35" s="148" t="s">
        <v>87</v>
      </c>
      <c r="C35" s="7">
        <f>IF(P35="",IF(O35="",IF(N35="",IF(M35="",IF(L35="",IF(K35="",IF(J35="",IF(I35="",IF(H35="",IF(G35="",IF(F35="",E35,F35),G35),H35),I35),J35),K35),L35),M35),N35),O35),P35)</f>
        <v>172538.55666666667</v>
      </c>
      <c r="D35" s="7"/>
      <c r="E35" s="7">
        <f>E34+E32</f>
        <v>185887.63</v>
      </c>
      <c r="F35" s="7">
        <f>IF(F34="","",F34+F32)</f>
        <v>161744.45000000001</v>
      </c>
      <c r="G35" s="7">
        <f t="shared" ref="G35:P35" si="5">IF(G34="","",G34+G32)</f>
        <v>162062.15666666668</v>
      </c>
      <c r="H35" s="7">
        <f t="shared" si="5"/>
        <v>179354.92333333334</v>
      </c>
      <c r="I35" s="7">
        <f t="shared" si="5"/>
        <v>196713.69</v>
      </c>
      <c r="J35" s="7">
        <f t="shared" si="5"/>
        <v>207460.72666666665</v>
      </c>
      <c r="K35" s="7">
        <f t="shared" si="5"/>
        <v>206909.06333333332</v>
      </c>
      <c r="L35" s="7">
        <f t="shared" si="5"/>
        <v>204269.71</v>
      </c>
      <c r="M35" s="7">
        <f t="shared" si="5"/>
        <v>199494.04666666666</v>
      </c>
      <c r="N35" s="7">
        <f t="shared" si="5"/>
        <v>192694.08333333334</v>
      </c>
      <c r="O35" s="7">
        <f t="shared" si="5"/>
        <v>181747.89</v>
      </c>
      <c r="P35" s="7">
        <f t="shared" si="5"/>
        <v>172538.55666666667</v>
      </c>
    </row>
  </sheetData>
  <phoneticPr fontId="14" type="noConversion"/>
  <conditionalFormatting sqref="C32:P32">
    <cfRule type="cellIs" dxfId="12" priority="5" operator="greaterThan">
      <formula>0</formula>
    </cfRule>
    <cfRule type="cellIs" dxfId="11" priority="6" operator="lessThan">
      <formula>0</formula>
    </cfRule>
  </conditionalFormatting>
  <conditionalFormatting sqref="C35:P35">
    <cfRule type="cellIs" dxfId="10" priority="1" operator="greaterThan">
      <formula>0</formula>
    </cfRule>
    <cfRule type="cellIs" dxfId="9" priority="2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4BB6C-9C42-4F59-AF46-9710AE142435}">
  <dimension ref="B2:K25"/>
  <sheetViews>
    <sheetView zoomScale="90" zoomScaleNormal="90" workbookViewId="0">
      <selection activeCell="I17" sqref="I17"/>
    </sheetView>
  </sheetViews>
  <sheetFormatPr baseColWidth="10" defaultColWidth="8.83203125" defaultRowHeight="15" x14ac:dyDescent="0.2"/>
  <cols>
    <col min="1" max="1" width="8.83203125" style="17"/>
    <col min="2" max="2" width="22.83203125" style="17" customWidth="1"/>
    <col min="3" max="3" width="14" style="17" bestFit="1" customWidth="1"/>
    <col min="4" max="4" width="5.5" style="17" customWidth="1"/>
    <col min="5" max="5" width="24.5" style="17" customWidth="1"/>
    <col min="6" max="6" width="14" style="17" bestFit="1" customWidth="1"/>
    <col min="7" max="7" width="8.83203125" style="17"/>
    <col min="8" max="8" width="15.83203125" style="17" customWidth="1"/>
    <col min="9" max="9" width="13.33203125" style="17" bestFit="1" customWidth="1"/>
    <col min="10" max="10" width="20.1640625" style="65" customWidth="1"/>
    <col min="11" max="11" width="16.5" style="65" customWidth="1"/>
    <col min="12" max="16384" width="8.83203125" style="17"/>
  </cols>
  <sheetData>
    <row r="2" spans="2:11" ht="21" x14ac:dyDescent="0.25">
      <c r="B2" s="179" t="s">
        <v>345</v>
      </c>
    </row>
    <row r="4" spans="2:11" x14ac:dyDescent="0.2">
      <c r="B4" s="16" t="s">
        <v>88</v>
      </c>
      <c r="C4" s="161">
        <v>44971</v>
      </c>
    </row>
    <row r="6" spans="2:11" ht="16" x14ac:dyDescent="0.2">
      <c r="B6" s="162" t="s">
        <v>89</v>
      </c>
      <c r="C6" s="163"/>
      <c r="D6" s="164"/>
      <c r="E6" s="162" t="s">
        <v>90</v>
      </c>
      <c r="F6" s="66"/>
      <c r="H6" s="165" t="s">
        <v>91</v>
      </c>
      <c r="I6" s="166"/>
      <c r="J6" s="167" t="s">
        <v>92</v>
      </c>
      <c r="K6" s="167" t="s">
        <v>93</v>
      </c>
    </row>
    <row r="7" spans="2:11" x14ac:dyDescent="0.2">
      <c r="B7" s="16" t="s">
        <v>94</v>
      </c>
      <c r="C7" s="168"/>
      <c r="D7" s="16"/>
      <c r="E7" s="16" t="s">
        <v>95</v>
      </c>
      <c r="F7" s="168"/>
      <c r="H7" s="166" t="s">
        <v>96</v>
      </c>
      <c r="I7" s="169">
        <f>C12-F12</f>
        <v>168649.78451460236</v>
      </c>
      <c r="J7" s="167"/>
      <c r="K7" s="167"/>
    </row>
    <row r="8" spans="2:11" x14ac:dyDescent="0.2">
      <c r="B8" s="170" t="s">
        <v>97</v>
      </c>
      <c r="C8" s="66">
        <f>'Cash Flow'!C35</f>
        <v>172538.55666666667</v>
      </c>
      <c r="E8" s="170" t="s">
        <v>262</v>
      </c>
      <c r="F8" s="66">
        <f>IF((Liabilities!H10*12)&lt;Liabilities!G10,(Liabilities!H10*12),Liabilities!G10)</f>
        <v>18128.32471624318</v>
      </c>
      <c r="H8" s="166" t="s">
        <v>98</v>
      </c>
      <c r="I8" s="171">
        <f>C12/F12</f>
        <v>5.2280014002856303</v>
      </c>
      <c r="J8" s="172" t="s">
        <v>219</v>
      </c>
      <c r="K8" s="172" t="s">
        <v>220</v>
      </c>
    </row>
    <row r="9" spans="2:11" x14ac:dyDescent="0.2">
      <c r="B9" s="170" t="s">
        <v>324</v>
      </c>
      <c r="C9" s="66">
        <f>Assets!C30</f>
        <v>36000</v>
      </c>
      <c r="E9" s="170" t="s">
        <v>99</v>
      </c>
      <c r="F9" s="66">
        <f>IF((Liabilities!H18*12)&lt;Liabilities!G18,(Liabilities!H18*12),Liabilities!G11)</f>
        <v>12160.447435821134</v>
      </c>
      <c r="H9" s="166" t="s">
        <v>100</v>
      </c>
      <c r="I9" s="173">
        <f>F24/C24</f>
        <v>0.35030365092947102</v>
      </c>
      <c r="J9" s="174" t="s">
        <v>221</v>
      </c>
      <c r="K9" s="174" t="s">
        <v>222</v>
      </c>
    </row>
    <row r="10" spans="2:11" x14ac:dyDescent="0.2">
      <c r="B10" s="170"/>
      <c r="C10" s="66"/>
      <c r="E10" s="17" t="s">
        <v>295</v>
      </c>
      <c r="F10" s="66">
        <f>Liabilities!D22*12</f>
        <v>9600</v>
      </c>
      <c r="H10" s="166" t="s">
        <v>101</v>
      </c>
      <c r="I10" s="173">
        <f>F24/F25</f>
        <v>0.53918057478793546</v>
      </c>
      <c r="J10" s="174" t="s">
        <v>223</v>
      </c>
      <c r="K10" s="174" t="s">
        <v>224</v>
      </c>
    </row>
    <row r="11" spans="2:11" ht="16" thickBot="1" x14ac:dyDescent="0.25">
      <c r="C11" s="66"/>
      <c r="E11" s="17" t="s">
        <v>296</v>
      </c>
      <c r="F11" s="66">
        <f>Liabilities!D40</f>
        <v>7000</v>
      </c>
      <c r="H11" s="166" t="s">
        <v>232</v>
      </c>
      <c r="I11" s="173">
        <f>'Income Statement'!$C$51/'Balance Sheet'!C24</f>
        <v>-3.1687614921052348E-2</v>
      </c>
      <c r="J11" s="174" t="s">
        <v>234</v>
      </c>
      <c r="K11" s="174" t="s">
        <v>233</v>
      </c>
    </row>
    <row r="12" spans="2:11" ht="16" thickTop="1" x14ac:dyDescent="0.2">
      <c r="B12" s="175" t="s">
        <v>102</v>
      </c>
      <c r="C12" s="176">
        <f>SUM(C8:C11)</f>
        <v>208538.55666666667</v>
      </c>
      <c r="E12" s="175" t="s">
        <v>103</v>
      </c>
      <c r="F12" s="176">
        <f>SUM(F8:F10)</f>
        <v>39888.77215206431</v>
      </c>
    </row>
    <row r="13" spans="2:11" x14ac:dyDescent="0.2">
      <c r="B13" s="170"/>
      <c r="C13" s="66"/>
      <c r="F13" s="66"/>
    </row>
    <row r="14" spans="2:11" x14ac:dyDescent="0.2">
      <c r="B14" s="16" t="s">
        <v>104</v>
      </c>
      <c r="C14" s="66"/>
      <c r="E14" s="16" t="s">
        <v>105</v>
      </c>
      <c r="F14" s="66"/>
    </row>
    <row r="15" spans="2:11" x14ac:dyDescent="0.2">
      <c r="B15" s="170" t="s">
        <v>323</v>
      </c>
      <c r="C15" s="66">
        <f>SUMIFS(Assets!$G:$G,Assets!$D:$D,5)+SUMIFS(Assets!$G:$G,Assets!$D:$D,7)</f>
        <v>62428.571428571435</v>
      </c>
      <c r="E15" s="170" t="s">
        <v>320</v>
      </c>
      <c r="F15" s="66">
        <f>SUMIF(Liabilities!E5:E9,"&lt;10",Liabilities!G5:G9)</f>
        <v>35000</v>
      </c>
    </row>
    <row r="16" spans="2:11" ht="16" thickBot="1" x14ac:dyDescent="0.25">
      <c r="B16" s="177" t="s">
        <v>106</v>
      </c>
      <c r="C16" s="66">
        <f>Assets!G23</f>
        <v>56428.571428571435</v>
      </c>
      <c r="E16" s="170"/>
      <c r="F16" s="66"/>
    </row>
    <row r="17" spans="2:10" ht="16" thickTop="1" x14ac:dyDescent="0.2">
      <c r="B17" s="175" t="s">
        <v>107</v>
      </c>
      <c r="C17" s="176">
        <f>SUM(C15:C16)</f>
        <v>118857.14285714287</v>
      </c>
      <c r="E17" s="175" t="s">
        <v>108</v>
      </c>
      <c r="F17" s="176">
        <f>SUM(F15:F16)</f>
        <v>35000</v>
      </c>
    </row>
    <row r="18" spans="2:10" x14ac:dyDescent="0.2">
      <c r="C18" s="66"/>
      <c r="F18" s="66"/>
    </row>
    <row r="19" spans="2:10" x14ac:dyDescent="0.2">
      <c r="B19" s="16" t="s">
        <v>109</v>
      </c>
      <c r="C19" s="66"/>
      <c r="E19" s="16" t="s">
        <v>110</v>
      </c>
      <c r="F19" s="66"/>
      <c r="J19" s="66"/>
    </row>
    <row r="20" spans="2:10" x14ac:dyDescent="0.2">
      <c r="B20" s="170" t="s">
        <v>322</v>
      </c>
      <c r="C20" s="66">
        <f>SUMIFS(Assets!$G:$G,Assets!$D:$D,10)+SUMIFS(Assets!$G:$G,Assets!$D:$D,20)</f>
        <v>14500</v>
      </c>
      <c r="E20" s="170" t="s">
        <v>319</v>
      </c>
      <c r="F20" s="66">
        <f>SUMIF(Liabilities!E5:E9,"&gt;=10",Liabilities!G5:G9)</f>
        <v>25000</v>
      </c>
    </row>
    <row r="21" spans="2:10" ht="16" thickBot="1" x14ac:dyDescent="0.25">
      <c r="B21" s="170" t="s">
        <v>111</v>
      </c>
      <c r="C21" s="66">
        <f>IF(Assets!B41="Market",Assets!D38,Assets!C38)</f>
        <v>400000</v>
      </c>
      <c r="E21" s="17" t="s">
        <v>281</v>
      </c>
      <c r="F21" s="66">
        <f>Liabilities!G18</f>
        <v>160000</v>
      </c>
    </row>
    <row r="22" spans="2:10" ht="16" thickTop="1" x14ac:dyDescent="0.2">
      <c r="B22" s="175" t="s">
        <v>112</v>
      </c>
      <c r="C22" s="176">
        <f>SUM(C20:C21)</f>
        <v>414500</v>
      </c>
      <c r="E22" s="175" t="s">
        <v>113</v>
      </c>
      <c r="F22" s="176">
        <f>SUM(F20:F21)</f>
        <v>185000</v>
      </c>
    </row>
    <row r="23" spans="2:10" x14ac:dyDescent="0.2">
      <c r="C23" s="66"/>
      <c r="F23" s="66"/>
    </row>
    <row r="24" spans="2:10" ht="16" x14ac:dyDescent="0.2">
      <c r="B24" s="162" t="s">
        <v>114</v>
      </c>
      <c r="C24" s="163">
        <f>SUM(C12,C17,C22)</f>
        <v>741895.6995238096</v>
      </c>
      <c r="D24" s="164"/>
      <c r="E24" s="162" t="s">
        <v>115</v>
      </c>
      <c r="F24" s="163">
        <f>SUM(F12,F17,F22)</f>
        <v>259888.77215206431</v>
      </c>
    </row>
    <row r="25" spans="2:10" ht="16" x14ac:dyDescent="0.2">
      <c r="B25" s="164"/>
      <c r="C25" s="178"/>
      <c r="D25" s="164"/>
      <c r="E25" s="162" t="s">
        <v>225</v>
      </c>
      <c r="F25" s="163">
        <f>C24-F24</f>
        <v>482006.92737174529</v>
      </c>
    </row>
  </sheetData>
  <conditionalFormatting sqref="I8">
    <cfRule type="cellIs" dxfId="8" priority="8" operator="between">
      <formula>1.3</formula>
      <formula>2</formula>
    </cfRule>
    <cfRule type="cellIs" dxfId="7" priority="9" operator="lessThan">
      <formula>1.3</formula>
    </cfRule>
    <cfRule type="cellIs" dxfId="6" priority="10" operator="greaterThan">
      <formula>2</formula>
    </cfRule>
  </conditionalFormatting>
  <conditionalFormatting sqref="I9">
    <cfRule type="cellIs" dxfId="5" priority="5" operator="between">
      <formula>0.3</formula>
      <formula>0.6</formula>
    </cfRule>
    <cfRule type="cellIs" dxfId="4" priority="6" operator="lessThan">
      <formula>0.3</formula>
    </cfRule>
    <cfRule type="cellIs" dxfId="3" priority="7" operator="greaterThan">
      <formula>0.6</formula>
    </cfRule>
  </conditionalFormatting>
  <conditionalFormatting sqref="I10:I11">
    <cfRule type="cellIs" dxfId="2" priority="2" operator="lessThanOrEqual">
      <formula>0.03</formula>
    </cfRule>
    <cfRule type="cellIs" dxfId="1" priority="3" operator="between">
      <formula>0.3</formula>
      <formula>0.12</formula>
    </cfRule>
    <cfRule type="cellIs" dxfId="0" priority="4" operator="greaterThanOrEqual">
      <formula>0.12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A2B53-3311-4205-AC2D-FE24E136554D}">
  <dimension ref="B2:H54"/>
  <sheetViews>
    <sheetView topLeftCell="A11" workbookViewId="0">
      <selection activeCell="D3" sqref="D3:E52"/>
    </sheetView>
  </sheetViews>
  <sheetFormatPr baseColWidth="10" defaultColWidth="8.83203125" defaultRowHeight="15" x14ac:dyDescent="0.2"/>
  <cols>
    <col min="1" max="1" width="8.5" customWidth="1"/>
    <col min="2" max="2" width="10.5" bestFit="1" customWidth="1"/>
    <col min="3" max="3" width="4" customWidth="1"/>
    <col min="4" max="4" width="48.5" customWidth="1"/>
    <col min="5" max="6" width="14.5" customWidth="1"/>
    <col min="7" max="7" width="19.6640625" customWidth="1"/>
    <col min="8" max="8" width="27" customWidth="1"/>
  </cols>
  <sheetData>
    <row r="2" spans="2:8" x14ac:dyDescent="0.2">
      <c r="B2" s="1" t="s">
        <v>121</v>
      </c>
      <c r="D2" s="58" t="s">
        <v>122</v>
      </c>
      <c r="E2" s="59" t="s">
        <v>121</v>
      </c>
      <c r="F2" s="63"/>
      <c r="H2" s="1" t="s">
        <v>123</v>
      </c>
    </row>
    <row r="3" spans="2:8" x14ac:dyDescent="0.2">
      <c r="B3" t="s">
        <v>147</v>
      </c>
      <c r="D3" s="60" t="s">
        <v>148</v>
      </c>
      <c r="E3" s="25" t="s">
        <v>147</v>
      </c>
      <c r="H3" s="99" t="s">
        <v>229</v>
      </c>
    </row>
    <row r="4" spans="2:8" x14ac:dyDescent="0.2">
      <c r="B4" t="s">
        <v>253</v>
      </c>
      <c r="D4" s="25" t="s">
        <v>178</v>
      </c>
      <c r="E4" s="25" t="s">
        <v>147</v>
      </c>
      <c r="H4" s="99" t="s">
        <v>302</v>
      </c>
    </row>
    <row r="5" spans="2:8" x14ac:dyDescent="0.2">
      <c r="B5" t="s">
        <v>125</v>
      </c>
      <c r="D5" s="25" t="s">
        <v>174</v>
      </c>
      <c r="E5" s="25" t="s">
        <v>147</v>
      </c>
      <c r="H5" s="99" t="s">
        <v>132</v>
      </c>
    </row>
    <row r="6" spans="2:8" x14ac:dyDescent="0.2">
      <c r="B6" t="s">
        <v>276</v>
      </c>
      <c r="D6" s="60" t="s">
        <v>179</v>
      </c>
      <c r="E6" s="25" t="s">
        <v>125</v>
      </c>
      <c r="H6" s="99" t="s">
        <v>303</v>
      </c>
    </row>
    <row r="7" spans="2:8" x14ac:dyDescent="0.2">
      <c r="B7" t="s">
        <v>260</v>
      </c>
      <c r="D7" s="60" t="s">
        <v>180</v>
      </c>
      <c r="E7" s="25" t="s">
        <v>253</v>
      </c>
      <c r="H7" s="99" t="s">
        <v>181</v>
      </c>
    </row>
    <row r="8" spans="2:8" x14ac:dyDescent="0.2">
      <c r="B8" t="s">
        <v>261</v>
      </c>
      <c r="D8" s="60" t="s">
        <v>182</v>
      </c>
      <c r="E8" s="25" t="s">
        <v>125</v>
      </c>
      <c r="H8" s="99" t="s">
        <v>183</v>
      </c>
    </row>
    <row r="9" spans="2:8" x14ac:dyDescent="0.2">
      <c r="B9" t="s">
        <v>248</v>
      </c>
      <c r="D9" s="60" t="s">
        <v>184</v>
      </c>
      <c r="E9" s="25" t="s">
        <v>125</v>
      </c>
      <c r="H9" s="99" t="s">
        <v>185</v>
      </c>
    </row>
    <row r="10" spans="2:8" x14ac:dyDescent="0.2">
      <c r="D10" s="60" t="s">
        <v>186</v>
      </c>
      <c r="E10" s="25" t="s">
        <v>125</v>
      </c>
      <c r="H10" s="99" t="s">
        <v>187</v>
      </c>
    </row>
    <row r="11" spans="2:8" x14ac:dyDescent="0.2">
      <c r="D11" s="60" t="s">
        <v>188</v>
      </c>
      <c r="E11" s="25" t="s">
        <v>253</v>
      </c>
      <c r="H11" s="99" t="s">
        <v>189</v>
      </c>
    </row>
    <row r="12" spans="2:8" x14ac:dyDescent="0.2">
      <c r="D12" s="60" t="s">
        <v>134</v>
      </c>
      <c r="E12" s="25" t="s">
        <v>253</v>
      </c>
      <c r="H12" s="99" t="s">
        <v>190</v>
      </c>
    </row>
    <row r="13" spans="2:8" x14ac:dyDescent="0.2">
      <c r="D13" s="60" t="s">
        <v>191</v>
      </c>
      <c r="E13" s="25" t="s">
        <v>125</v>
      </c>
    </row>
    <row r="14" spans="2:8" x14ac:dyDescent="0.2">
      <c r="D14" s="60" t="s">
        <v>66</v>
      </c>
      <c r="E14" s="25" t="s">
        <v>125</v>
      </c>
      <c r="H14" s="2" t="s">
        <v>177</v>
      </c>
    </row>
    <row r="15" spans="2:8" x14ac:dyDescent="0.2">
      <c r="D15" s="60" t="s">
        <v>71</v>
      </c>
      <c r="E15" s="25" t="s">
        <v>125</v>
      </c>
    </row>
    <row r="16" spans="2:8" x14ac:dyDescent="0.2">
      <c r="D16" s="60" t="s">
        <v>75</v>
      </c>
      <c r="E16" s="25" t="s">
        <v>125</v>
      </c>
    </row>
    <row r="17" spans="4:5" x14ac:dyDescent="0.2">
      <c r="D17" s="60" t="s">
        <v>64</v>
      </c>
      <c r="E17" s="25" t="s">
        <v>125</v>
      </c>
    </row>
    <row r="18" spans="4:5" x14ac:dyDescent="0.2">
      <c r="D18" s="60" t="s">
        <v>192</v>
      </c>
      <c r="E18" s="25" t="s">
        <v>125</v>
      </c>
    </row>
    <row r="19" spans="4:5" x14ac:dyDescent="0.2">
      <c r="D19" s="60" t="s">
        <v>172</v>
      </c>
      <c r="E19" s="25" t="s">
        <v>125</v>
      </c>
    </row>
    <row r="20" spans="4:5" x14ac:dyDescent="0.2">
      <c r="D20" s="60" t="s">
        <v>193</v>
      </c>
      <c r="E20" s="25" t="s">
        <v>125</v>
      </c>
    </row>
    <row r="21" spans="4:5" x14ac:dyDescent="0.2">
      <c r="D21" s="60" t="s">
        <v>194</v>
      </c>
      <c r="E21" s="25" t="s">
        <v>125</v>
      </c>
    </row>
    <row r="22" spans="4:5" x14ac:dyDescent="0.2">
      <c r="D22" s="60" t="s">
        <v>68</v>
      </c>
      <c r="E22" s="25" t="s">
        <v>125</v>
      </c>
    </row>
    <row r="23" spans="4:5" x14ac:dyDescent="0.2">
      <c r="D23" s="60" t="s">
        <v>167</v>
      </c>
      <c r="E23" s="25" t="s">
        <v>253</v>
      </c>
    </row>
    <row r="24" spans="4:5" x14ac:dyDescent="0.2">
      <c r="D24" s="60" t="s">
        <v>195</v>
      </c>
      <c r="E24" s="25" t="s">
        <v>125</v>
      </c>
    </row>
    <row r="25" spans="4:5" x14ac:dyDescent="0.2">
      <c r="D25" s="60" t="s">
        <v>67</v>
      </c>
      <c r="E25" s="25" t="s">
        <v>125</v>
      </c>
    </row>
    <row r="26" spans="4:5" x14ac:dyDescent="0.2">
      <c r="D26" s="60" t="s">
        <v>76</v>
      </c>
      <c r="E26" s="25" t="s">
        <v>125</v>
      </c>
    </row>
    <row r="27" spans="4:5" x14ac:dyDescent="0.2">
      <c r="D27" s="60" t="s">
        <v>70</v>
      </c>
      <c r="E27" s="25" t="s">
        <v>125</v>
      </c>
    </row>
    <row r="28" spans="4:5" x14ac:dyDescent="0.2">
      <c r="D28" s="60" t="s">
        <v>196</v>
      </c>
      <c r="E28" s="25" t="s">
        <v>125</v>
      </c>
    </row>
    <row r="29" spans="4:5" x14ac:dyDescent="0.2">
      <c r="D29" s="25" t="s">
        <v>197</v>
      </c>
      <c r="E29" s="25" t="s">
        <v>253</v>
      </c>
    </row>
    <row r="30" spans="4:5" x14ac:dyDescent="0.2">
      <c r="D30" s="25" t="s">
        <v>162</v>
      </c>
      <c r="E30" s="25" t="s">
        <v>253</v>
      </c>
    </row>
    <row r="31" spans="4:5" x14ac:dyDescent="0.2">
      <c r="D31" s="25" t="s">
        <v>73</v>
      </c>
      <c r="E31" s="25" t="s">
        <v>125</v>
      </c>
    </row>
    <row r="32" spans="4:5" x14ac:dyDescent="0.2">
      <c r="D32" s="25" t="s">
        <v>65</v>
      </c>
      <c r="E32" s="25" t="s">
        <v>125</v>
      </c>
    </row>
    <row r="33" spans="4:5" x14ac:dyDescent="0.2">
      <c r="D33" s="25" t="s">
        <v>72</v>
      </c>
      <c r="E33" s="25" t="s">
        <v>125</v>
      </c>
    </row>
    <row r="34" spans="4:5" x14ac:dyDescent="0.2">
      <c r="D34" s="25" t="s">
        <v>198</v>
      </c>
      <c r="E34" s="25" t="s">
        <v>125</v>
      </c>
    </row>
    <row r="35" spans="4:5" x14ac:dyDescent="0.2">
      <c r="D35" s="25" t="s">
        <v>81</v>
      </c>
      <c r="E35" s="25" t="s">
        <v>276</v>
      </c>
    </row>
    <row r="36" spans="4:5" x14ac:dyDescent="0.2">
      <c r="D36" s="25" t="s">
        <v>82</v>
      </c>
      <c r="E36" s="25" t="s">
        <v>276</v>
      </c>
    </row>
    <row r="37" spans="4:5" x14ac:dyDescent="0.2">
      <c r="D37" s="25" t="s">
        <v>83</v>
      </c>
      <c r="E37" s="25" t="s">
        <v>276</v>
      </c>
    </row>
    <row r="38" spans="4:5" x14ac:dyDescent="0.2">
      <c r="D38" s="25" t="str">
        <f>_xlfn.CONCAT(Liabilities!B5," - ",Liabilities!C5)</f>
        <v>Loan 1 - Operating Loan</v>
      </c>
      <c r="E38" s="25" t="s">
        <v>260</v>
      </c>
    </row>
    <row r="39" spans="4:5" x14ac:dyDescent="0.2">
      <c r="D39" s="25" t="str">
        <f>_xlfn.CONCAT(Liabilities!B6," - ",Liabilities!C6)</f>
        <v>Loan 2 - Tractor Note</v>
      </c>
      <c r="E39" s="25" t="s">
        <v>260</v>
      </c>
    </row>
    <row r="40" spans="4:5" x14ac:dyDescent="0.2">
      <c r="D40" s="25" t="str">
        <f>_xlfn.CONCAT(Liabilities!B7," - ",Liabilities!C7)</f>
        <v>Loan 3 - USDA Loan</v>
      </c>
      <c r="E40" s="25" t="s">
        <v>260</v>
      </c>
    </row>
    <row r="41" spans="4:5" x14ac:dyDescent="0.2">
      <c r="D41" s="25" t="str">
        <f>_xlfn.CONCAT(Liabilities!B8," - ",Liabilities!C8)</f>
        <v xml:space="preserve">Loan 4 - </v>
      </c>
      <c r="E41" s="25" t="s">
        <v>260</v>
      </c>
    </row>
    <row r="42" spans="4:5" x14ac:dyDescent="0.2">
      <c r="D42" s="25" t="str">
        <f>_xlfn.CONCAT(Liabilities!B9," - ",Liabilities!C9)</f>
        <v xml:space="preserve">Loan 5 - </v>
      </c>
      <c r="E42" s="25" t="s">
        <v>260</v>
      </c>
    </row>
    <row r="43" spans="4:5" x14ac:dyDescent="0.2">
      <c r="D43" s="25" t="str">
        <f>_xlfn.CONCAT(Liabilities!B14," - ",Liabilities!C14)</f>
        <v>Mortgage 1 - 25 Acre Farm</v>
      </c>
      <c r="E43" s="25" t="s">
        <v>260</v>
      </c>
    </row>
    <row r="44" spans="4:5" x14ac:dyDescent="0.2">
      <c r="D44" s="25" t="str">
        <f>_xlfn.CONCAT(Liabilities!B15," - ",Liabilities!C15)</f>
        <v xml:space="preserve">Mortgage 2 - </v>
      </c>
      <c r="E44" s="25" t="s">
        <v>260</v>
      </c>
    </row>
    <row r="45" spans="4:5" x14ac:dyDescent="0.2">
      <c r="D45" s="25" t="str">
        <f>_xlfn.CONCAT(Liabilities!B16," - ",Liabilities!C16)</f>
        <v xml:space="preserve">Mortgage 3 - </v>
      </c>
      <c r="E45" s="25" t="s">
        <v>260</v>
      </c>
    </row>
    <row r="46" spans="4:5" x14ac:dyDescent="0.2">
      <c r="D46" s="25" t="str">
        <f>_xlfn.CONCAT(Liabilities!B17," - ",Liabilities!C17)</f>
        <v xml:space="preserve">Mortgage 4 - </v>
      </c>
      <c r="E46" s="25" t="s">
        <v>260</v>
      </c>
    </row>
    <row r="47" spans="4:5" x14ac:dyDescent="0.2">
      <c r="D47" s="25" t="s">
        <v>274</v>
      </c>
      <c r="E47" s="25" t="s">
        <v>260</v>
      </c>
    </row>
    <row r="48" spans="4:5" x14ac:dyDescent="0.2">
      <c r="D48" s="25" t="s">
        <v>251</v>
      </c>
      <c r="E48" s="25" t="s">
        <v>261</v>
      </c>
    </row>
    <row r="49" spans="4:5" x14ac:dyDescent="0.2">
      <c r="D49" s="25" t="s">
        <v>252</v>
      </c>
      <c r="E49" s="25" t="s">
        <v>261</v>
      </c>
    </row>
    <row r="50" spans="4:5" x14ac:dyDescent="0.2">
      <c r="D50" s="25" t="s">
        <v>259</v>
      </c>
      <c r="E50" s="25" t="s">
        <v>261</v>
      </c>
    </row>
    <row r="51" spans="4:5" x14ac:dyDescent="0.2">
      <c r="D51" s="25" t="s">
        <v>247</v>
      </c>
      <c r="E51" s="25" t="s">
        <v>248</v>
      </c>
    </row>
    <row r="52" spans="4:5" x14ac:dyDescent="0.2">
      <c r="D52" s="25" t="s">
        <v>280</v>
      </c>
      <c r="E52" s="25" t="s">
        <v>248</v>
      </c>
    </row>
    <row r="54" spans="4:5" x14ac:dyDescent="0.2">
      <c r="D54" s="2" t="s">
        <v>176</v>
      </c>
    </row>
  </sheetData>
  <phoneticPr fontId="1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cfbbfa-5166-4e50-b108-d4df55c8e5a9">
      <Terms xmlns="http://schemas.microsoft.com/office/infopath/2007/PartnerControls"/>
    </lcf76f155ced4ddcb4097134ff3c332f>
    <TaxCatchAll xmlns="c7e10e4d-f8f3-4771-bc84-6d1fd25f81cb" xsi:nil="true"/>
    <ApplicationStatus xmlns="c9cfbbfa-5166-4e50-b108-d4df55c8e5a9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P W N k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P W N k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1 j Z F g o i k e 4 D g A A A B E A A A A T A B w A R m 9 y b X V s Y X M v U 2 V j d G l v b j E u b S C i G A A o o B Q A A A A A A A A A A A A A A A A A A A A A A A A A A A A r T k 0 u y c z P U w i G 0 I b W A F B L A Q I t A B Q A A g A I A D 1 j Z F g / t K f k p A A A A P Y A A A A S A A A A A A A A A A A A A A A A A A A A A A B D b 2 5 m a W c v U G F j a 2 F n Z S 5 4 b W x Q S w E C L Q A U A A I A C A A 9 Y 2 R Y D 8 r p q 6 Q A A A D p A A A A E w A A A A A A A A A A A A A A A A D w A A A A W 0 N v b n R l b n R f V H l w Z X N d L n h t b F B L A Q I t A B Q A A g A I A D 1 j Z F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Q 7 x j N k s m w Q L V w / N g p O H j W A A A A A A I A A A A A A B B m A A A A A Q A A I A A A A N I Y r r h V D x T E L W + C U 9 Q h p k V K m l L 1 3 f + 9 O K f H y N p / B n / f A A A A A A 6 A A A A A A g A A I A A A A C h 9 U 4 4 T u F P 4 x P g U Y L + D l u d S c r r e a G V A k q B k k n m u M 3 l 1 U A A A A L p g Z l J H x / w O k m M O D v S B Y G C 7 I s S 0 j R X U k c J D 6 x X y l R d B h g l U U 9 Q 1 + W v O k X / X t K E w l v x x m + e x k r m p 4 7 c Z L z t b t / U H 6 K q b g s G a h r f g t C o d J 9 j e Q A A A A O R l y w h x g g D E t C I 1 U C X B r L T G X D r W 0 I D R V h z q X 2 U M n F 5 O 0 2 A d 1 E B H g T Z 4 v j c P Q U w 1 p p R R / D r o p T z 6 u e K G K D T j z 5 c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E73AAAC44FEF4A98E90C7AD860EABE" ma:contentTypeVersion="18" ma:contentTypeDescription="Create a new document." ma:contentTypeScope="" ma:versionID="6ec3177e3dda4531bb71fb50eb0391b7">
  <xsd:schema xmlns:xsd="http://www.w3.org/2001/XMLSchema" xmlns:xs="http://www.w3.org/2001/XMLSchema" xmlns:p="http://schemas.microsoft.com/office/2006/metadata/properties" xmlns:ns2="c9cfbbfa-5166-4e50-b108-d4df55c8e5a9" xmlns:ns3="c7e10e4d-f8f3-4771-bc84-6d1fd25f81cb" targetNamespace="http://schemas.microsoft.com/office/2006/metadata/properties" ma:root="true" ma:fieldsID="daf1ba85ca7d254fcc495952bdaddb96" ns2:_="" ns3:_="">
    <xsd:import namespace="c9cfbbfa-5166-4e50-b108-d4df55c8e5a9"/>
    <xsd:import namespace="c7e10e4d-f8f3-4771-bc84-6d1fd25f81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Application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cfbbfa-5166-4e50-b108-d4df55c8e5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44622b8-7131-4688-aa6a-9fa2da9f3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ApplicationStatus" ma:index="23" nillable="true" ma:displayName="Application Status" ma:format="Dropdown" ma:internalName="ApplicationStatus">
      <xsd:simpleType>
        <xsd:restriction base="dms:Text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e10e4d-f8f3-4771-bc84-6d1fd25f81c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2e89d83-6f45-4937-8bf3-dc90c96064a1}" ma:internalName="TaxCatchAll" ma:showField="CatchAllData" ma:web="c7e10e4d-f8f3-4771-bc84-6d1fd25f81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9B4214-EC6D-457F-B736-30986E549B98}">
  <ds:schemaRefs>
    <ds:schemaRef ds:uri="http://schemas.microsoft.com/office/2006/metadata/properties"/>
    <ds:schemaRef ds:uri="http://schemas.microsoft.com/office/infopath/2007/PartnerControls"/>
    <ds:schemaRef ds:uri="c9cfbbfa-5166-4e50-b108-d4df55c8e5a9"/>
    <ds:schemaRef ds:uri="c7e10e4d-f8f3-4771-bc84-6d1fd25f81cb"/>
  </ds:schemaRefs>
</ds:datastoreItem>
</file>

<file path=customXml/itemProps2.xml><?xml version="1.0" encoding="utf-8"?>
<ds:datastoreItem xmlns:ds="http://schemas.openxmlformats.org/officeDocument/2006/customXml" ds:itemID="{C4295635-4DFC-4C8A-B07B-47665F49AD04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F39B2BAA-6EDF-4C68-AC01-1350A01E17E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C487269-F89C-4819-8F82-44FAE9894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cfbbfa-5166-4e50-b108-d4df55c8e5a9"/>
    <ds:schemaRef ds:uri="c7e10e4d-f8f3-4771-bc84-6d1fd25f81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Instructions</vt:lpstr>
      <vt:lpstr>Assets</vt:lpstr>
      <vt:lpstr>Liabilities</vt:lpstr>
      <vt:lpstr>Transactions</vt:lpstr>
      <vt:lpstr>Income Statement</vt:lpstr>
      <vt:lpstr>Income by Enterprise</vt:lpstr>
      <vt:lpstr>Cash Flow</vt:lpstr>
      <vt:lpstr>Balance Sheet</vt:lpstr>
      <vt:lpstr>Categorization</vt:lpstr>
      <vt:lpstr>Allocation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Alexandra Edquist</dc:creator>
  <cp:keywords/>
  <dc:description/>
  <cp:lastModifiedBy>Kirsten Simmons</cp:lastModifiedBy>
  <cp:revision/>
  <dcterms:created xsi:type="dcterms:W3CDTF">2023-02-14T18:18:15Z</dcterms:created>
  <dcterms:modified xsi:type="dcterms:W3CDTF">2024-03-07T02:22:05Z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0x01010052E73AAAC44FEF4A98E90C7AD860EABE</vt:lpwstr>
  </property>
  <property fmtid="{D5CDD505-2E9C-101B-9397-08002B2CF9AE}" pid="3" name="MediaServiceImageTags">
    <vt:lpwstr/>
  </property>
</Properties>
</file>